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69B0DCD-BF3A-4F5A-87AA-6AE3686966AC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20" l="1"/>
  <c r="E23" i="20"/>
  <c r="D23" i="20"/>
  <c r="F20" i="20"/>
  <c r="F24" i="20" s="1"/>
  <c r="E20" i="20"/>
  <c r="D20" i="20"/>
  <c r="F12" i="20"/>
  <c r="F13" i="20" s="1"/>
  <c r="E12" i="20"/>
  <c r="E13" i="20" s="1"/>
  <c r="D12" i="20"/>
  <c r="D13" i="20" s="1"/>
  <c r="L77" i="16"/>
  <c r="M77" i="16"/>
  <c r="N77" i="16"/>
  <c r="L56" i="16"/>
  <c r="M56" i="16"/>
  <c r="N56" i="16"/>
  <c r="L73" i="16"/>
  <c r="M73" i="16"/>
  <c r="N73" i="16"/>
  <c r="D24" i="20" l="1"/>
  <c r="E24" i="20"/>
  <c r="L50" i="16"/>
  <c r="M50" i="16"/>
  <c r="N50" i="16"/>
  <c r="N62" i="16"/>
  <c r="M62" i="16"/>
  <c r="L62" i="16"/>
  <c r="L59" i="16"/>
  <c r="L63" i="16" s="1"/>
  <c r="M59" i="16"/>
  <c r="M63" i="16" s="1"/>
  <c r="N59" i="16"/>
  <c r="N63" i="16" s="1"/>
  <c r="L68" i="16"/>
  <c r="M68" i="16"/>
  <c r="N68" i="16"/>
  <c r="L39" i="16"/>
  <c r="M39" i="16"/>
  <c r="N39" i="16"/>
  <c r="L26" i="16"/>
  <c r="M26" i="16"/>
  <c r="N26" i="16"/>
  <c r="L19" i="16"/>
  <c r="M19" i="16"/>
  <c r="N19" i="16"/>
  <c r="L23" i="16"/>
  <c r="M23" i="16"/>
  <c r="N23" i="16"/>
  <c r="L31" i="16"/>
  <c r="M31" i="16"/>
  <c r="N31" i="16"/>
  <c r="L44" i="16"/>
  <c r="M44" i="16"/>
  <c r="N44" i="16"/>
  <c r="L80" i="16"/>
  <c r="M80" i="16"/>
  <c r="N80" i="16"/>
  <c r="L81" i="16" l="1"/>
  <c r="M81" i="16"/>
  <c r="N81" i="16"/>
  <c r="L51" i="16"/>
  <c r="N51" i="16"/>
  <c r="M51" i="16"/>
  <c r="N82" i="16" l="1"/>
  <c r="I5" i="12" s="1"/>
  <c r="M82" i="16"/>
  <c r="D5" i="12" s="1"/>
  <c r="L82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<sst xmlns="http://schemas.openxmlformats.org/spreadsheetml/2006/main" count="513" uniqueCount="333">
  <si>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</si>
  <si>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</si>
  <si>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</si>
  <si>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</si>
  <si>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</si>
  <si>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</si>
  <si>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</si>
  <si>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</si>
  <si>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</si>
  <si>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</si>
  <si>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</si>
  <si>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</si>
  <si>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</si>
  <si>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</si>
  <si>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</si>
  <si>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</si>
  <si>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</si>
  <si>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</si>
  <si>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</si>
  <si>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</si>
  <si>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</si>
  <si>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</si>
  <si>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</si>
  <si>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</si>
  <si>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</si>
  <si>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</si>
  <si>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</si>
  <si>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</si>
  <si>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</si>
  <si>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</si>
  <si>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</si>
  <si>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</si>
  <si>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</si>
  <si>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</si>
  <si>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</si>
  <si>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</si>
  <si>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</si>
  <si>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</si>
  <si>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</si>
  <si>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</si>
  <si>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</si>
  <si>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</si>
  <si>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</si>
  <si>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</si>
  <si>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</si>
  <si>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</si>
  <si>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</si>
  <si>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</si>
  <si>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</si>
  <si>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</si>
  <si>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</si>
  <si>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</si>
  <si>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</si>
  <si>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</si>
  <si>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</si>
  <si>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</si>
  <si>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</si>
  <si>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</si>
  <si>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</si>
  <si>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</si>
  <si>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</si>
  <si>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</si>
  <si>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</si>
  <si>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</si>
  <si>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</si>
  <si>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</si>
  <si>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</si>
  <si>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</si>
  <si>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</si>
  <si>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</si>
  <si>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</si>
  <si>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</si>
  <si>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</si>
  <si>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</si>
  <si>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</si>
  <si>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</si>
  <si>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</si>
  <si>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</si>
  <si>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</si>
  <si>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</si>
  <si>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</si>
  <si>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</si>
  <si>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</si>
  <si>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</si>
  <si>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</si>
  <si>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</si>
  <si>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</si>
  <si>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</si>
  <si>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</si>
  <si>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</si>
  <si>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</si>
  <si>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</si>
  <si>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</si>
  <si>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</si>
  <si>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</si>
  <si>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</si>
  <si>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</si>
  <si>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</si>
  <si>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</si>
  <si>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</si>
  <si>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</si>
  <si>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</si>
  <si>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</si>
  <si>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</si>
  <si>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</si>
  <si>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</si>
  <si>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</si>
  <si>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</si>
  <si>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</si>
  <si>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</si>
  <si>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</si>
  <si>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</si>
  <si>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</si>
  <si>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</si>
  <si>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</si>
  <si>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</si>
  <si>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</si>
  <si>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</si>
  <si>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</si>
  <si>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</si>
  <si>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</si>
  <si>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</si>
  <si>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</si>
  <si>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</si>
  <si>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</si>
  <si>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</si>
  <si>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</si>
  <si>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</si>
  <si>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</si>
  <si>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</si>
  <si>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</si>
  <si>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</si>
  <si>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</si>
  <si>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</si>
  <si>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</si>
  <si>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</si>
  <si>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</si>
  <si>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</si>
  <si>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</si>
  <si>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</si>
  <si>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</si>
  <si>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</si>
  <si>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</si>
  <si>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</si>
  <si>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</si>
  <si>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</si>
  <si>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</si>
  <si>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</si>
  <si>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</si>
  <si>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</si>
  <si>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</si>
  <si>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</si>
  <si>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</si>
  <si>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</si>
  <si>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</si>
  <si>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</si>
  <si>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</si>
  <si>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</si>
  <si>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</si>
  <si>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</si>
  <si>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</si>
  <si>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</si>
  <si>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</si>
  <si>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</si>
  <si>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</si>
  <si>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</si>
  <si>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</si>
  <si>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</si>
  <si>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</si>
  <si>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</si>
  <si>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</si>
  <si>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</si>
  <si>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</si>
  <si>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</si>
  <si>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</si>
  <si>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</si>
  <si>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</si>
  <si>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</si>
  <si>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</si>
  <si>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</si>
  <si>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</si>
  <si>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</si>
  <si>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</si>
  <si>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</si>
  <si>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</si>
  <si>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</si>
  <si>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</si>
  <si>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</si>
  <si>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</si>
  <si>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</si>
  <si>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</si>
  <si>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</si>
  <si>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</si>
  <si>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</si>
  <si>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</si>
  <si>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</si>
  <si>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</si>
  <si>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</si>
  <si>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</si>
  <si>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</si>
  <si>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</si>
  <si>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</si>
  <si>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</si>
  <si>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</si>
  <si>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</si>
  <si>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</si>
  <si>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</si>
  <si>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</si>
  <si>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</si>
  <si>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</si>
  <si>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</si>
  <si>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</si>
  <si>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</si>
  <si>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</si>
  <si>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</si>
  <si>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</si>
  <si>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</si>
  <si>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</si>
  <si>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</si>
  <si>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</si>
  <si>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</si>
  <si>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</si>
  <si>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</si>
  <si>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</si>
  <si>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</si>
  <si>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</si>
  <si>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</si>
  <si>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</si>
  <si>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</si>
  <si>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</si>
  <si>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</si>
  <si>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</si>
  <si>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</si>
  <si>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</si>
  <si>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</si>
  <si>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</si>
  <si>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</si>
  <si>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</si>
  <si>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</si>
  <si>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</si>
  <si>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</si>
  <si>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</si>
  <si>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</si>
  <si>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</si>
  <si>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</si>
  <si>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</si>
  <si>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</si>
  <si>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</si>
  <si>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</si>
  <si>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</si>
  <si>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</si>
  <si>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</si>
  <si>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</si>
  <si>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</si>
  <si>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</si>
  <si>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</si>
  <si>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</si>
  <si>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</si>
  <si>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</si>
  <si>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</si>
  <si>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</si>
  <si>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</si>
  <si>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</si>
  <si>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</si>
  <si>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</si>
  <si>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</si>
  <si>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</si>
  <si>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</si>
  <si>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</si>
  <si>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</si>
  <si>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</si>
  <si>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</si>
  <si>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</si>
  <si>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</si>
  <si>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</si>
  <si>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</si>
  <si>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</si>
  <si>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</si>
  <si>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</si>
  <si>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</si>
  <si>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</si>
  <si>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</si>
  <si>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</si>
  <si>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</si>
  <si>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</si>
  <si>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</si>
  <si>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</si>
  <si>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</si>
  <si>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</si>
  <si>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</si>
  <si>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</si>
  <si>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</si>
  <si>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</si>
  <si>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</si>
  <si>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</si>
  <si>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</si>
  <si>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</si>
  <si>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</si>
  <si>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</si>
  <si>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</si>
  <si>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</si>
  <si>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</si>
  <si>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>Almaseer lnsurance Company</t>
  </si>
  <si>
    <t>NMAS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</si>
  <si>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</si>
  <si>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</si>
  <si>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</si>
  <si>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</si>
  <si>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</si>
  <si>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</si>
  <si>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</si>
  <si>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</si>
  <si>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</si>
  <si>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Bulletin No (111)</t>
  </si>
  <si>
    <t>ISX Trading Indices of Monday 29/6/2026</t>
  </si>
  <si>
    <t>Monday 29/6/2026</t>
  </si>
  <si>
    <t>Iraq Stock Exchange not trading companies of Monday 29/6/2026</t>
  </si>
  <si>
    <t xml:space="preserve">Regular Market Bulletin No (111) </t>
  </si>
  <si>
    <t>Second Platform Market Bulletin No (111)</t>
  </si>
  <si>
    <t xml:space="preserve">Undisclosed Platform Companies Bulletin No (111) </t>
  </si>
  <si>
    <t>Non Iraqis' Bulletin  Monday  Jun 29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</si>
  <si>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</si>
  <si>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</si>
  <si>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</si>
  <si>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</si>
  <si>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</si>
  <si>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</si>
  <si>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</si>
  <si>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</si>
  <si>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</si>
  <si>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</si>
  <si>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>Al-Khatem Telecoms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</si>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</sst>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6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164" fontId="8" fillId="3" borderId="132" xfId="0" applyNumberFormat="1" applyFont="1" applyFill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6" xfId="0" applyFont="1" applyBorder="1" applyAlignment="1">
      <alignment horizontal="center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7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59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59" borderId="138" xfId="1500" applyNumberFormat="1" applyFont="1" applyFill="1" applyBorder="1" applyAlignment="1">
      <alignment horizontal="center" vertical="center" wrapText="1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59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167" fontId="78" fillId="0" borderId="0" xfId="1500" applyNumberFormat="1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1152525</xdr:colOff>
      <xdr:row>0</xdr:row>
      <xdr:rowOff>0</xdr:rowOff>
    </xdr:from>
    <xdr:to>
      <xdr:col>13</xdr:col>
      <xdr:colOff>2409826</xdr:colOff>
      <xdr:row>3</xdr:row>
      <xdr:rowOff>68853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2325" y="0"/>
          <a:ext cx="1257301" cy="12213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28575</xdr:rowOff>
    </xdr:from>
    <xdr:to>
      <xdr:col>7</xdr:col>
      <xdr:colOff>28576</xdr:colOff>
      <xdr:row>23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3A301-DC37-4D2D-18AC-8E33766B7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819650"/>
          <a:ext cx="6096000" cy="3095625"/>
        </a:xfrm>
        <a:prstGeom prst="rect">
          <a:avLst/>
        </a:prstGeom>
      </xdr:spPr>
    </xdr:pic>
    <xdr:clientData/>
  </xdr:twoCellAnchor>
  <xdr:twoCellAnchor editAs="oneCell">
    <xdr:from>
      <xdr:col>7</xdr:col>
      <xdr:colOff>47626</xdr:colOff>
      <xdr:row>15</xdr:row>
      <xdr:rowOff>28575</xdr:rowOff>
    </xdr:from>
    <xdr:to>
      <xdr:col>13</xdr:col>
      <xdr:colOff>2457451</xdr:colOff>
      <xdr:row>23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84C19D-B8BA-47A7-4281-94526B326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1" y="4819650"/>
          <a:ext cx="5848350" cy="310515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6</xdr:row>
      <xdr:rowOff>0</xdr:rowOff>
    </xdr:from>
    <xdr:to>
      <xdr:col>13</xdr:col>
      <xdr:colOff>2447925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8E848E7-FDB1-F712-080C-F54F181E6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0175" y="1962150"/>
          <a:ext cx="32575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99390</xdr:colOff>
      <xdr:row>20</xdr:row>
      <xdr:rowOff>1</xdr:rowOff>
    </xdr:from>
    <xdr:to>
      <xdr:col>5</xdr:col>
      <xdr:colOff>1275521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FA955C-B546-354C-568C-68D9444D9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7" y="5888936"/>
          <a:ext cx="4853609" cy="2832652"/>
        </a:xfrm>
        <a:prstGeom prst="rect">
          <a:avLst/>
        </a:prstGeom>
      </xdr:spPr>
    </xdr:pic>
    <xdr:clientData/>
  </xdr:twoCellAnchor>
  <xdr:twoCellAnchor editAs="oneCell">
    <xdr:from>
      <xdr:col>7</xdr:col>
      <xdr:colOff>8283</xdr:colOff>
      <xdr:row>20</xdr:row>
      <xdr:rowOff>0</xdr:rowOff>
    </xdr:from>
    <xdr:to>
      <xdr:col>10</xdr:col>
      <xdr:colOff>1432891</xdr:colOff>
      <xdr:row>29</xdr:row>
      <xdr:rowOff>8283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3705BD-BE48-2416-87B8-720F9D7BE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5392" y="5888935"/>
          <a:ext cx="5002695" cy="2840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63</xdr:row>
      <xdr:rowOff>28256</xdr:rowOff>
    </xdr:from>
    <xdr:to>
      <xdr:col>13</xdr:col>
      <xdr:colOff>1522971</xdr:colOff>
      <xdr:row>63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5</xdr:col>
      <xdr:colOff>1152525</xdr:colOff>
      <xdr:row>4</xdr:row>
      <xdr:rowOff>62003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5975" y="0"/>
          <a:ext cx="1143000" cy="976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4</xdr:row>
      <xdr:rowOff>221382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32" t="s">
        <v>0</v>
      </c>
      <c r="C1" s="133"/>
      <c r="D1" s="134"/>
      <c r="E1" s="135"/>
      <c r="F1" s="136"/>
      <c r="G1" s="136"/>
      <c r="H1" s="136"/>
      <c r="I1" s="136"/>
      <c r="J1" s="136"/>
      <c r="K1" s="137"/>
      <c r="L1" s="19"/>
      <c r="M1" s="19"/>
      <c r="N1" s="19"/>
    </row>
    <row r="2" spans="2:16" ht="30" customHeight="1">
      <c r="B2" s="145" t="s">
        <v>313</v>
      </c>
      <c r="C2" s="146"/>
      <c r="D2" s="14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38" t="s">
        <v>314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40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41" t="s">
        <v>62</v>
      </c>
      <c r="C5" s="142"/>
      <c r="D5" s="143">
        <f>'Bullient '!M82</f>
        <v>1514190765</v>
      </c>
      <c r="E5" s="144"/>
      <c r="F5" s="23"/>
      <c r="G5" s="141" t="s">
        <v>63</v>
      </c>
      <c r="H5" s="142"/>
      <c r="I5" s="143">
        <f>'Bullient '!N82</f>
        <v>1751993719.4500003</v>
      </c>
      <c r="J5" s="144"/>
      <c r="K5" s="24"/>
      <c r="L5" s="141" t="s">
        <v>8</v>
      </c>
      <c r="M5" s="142"/>
      <c r="N5" s="25">
        <f>'Bullient '!L82</f>
        <v>1566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48"/>
      <c r="L6" s="149"/>
      <c r="M6" s="150"/>
      <c r="N6" s="28"/>
    </row>
    <row r="7" spans="2:16" ht="24.95" customHeight="1">
      <c r="B7" s="151" t="s">
        <v>1</v>
      </c>
      <c r="C7" s="152"/>
      <c r="D7" s="153"/>
      <c r="E7" s="29">
        <v>1015.1</v>
      </c>
      <c r="F7" s="30"/>
      <c r="G7" s="151" t="s">
        <v>5</v>
      </c>
      <c r="H7" s="152"/>
      <c r="I7" s="153"/>
      <c r="J7" s="29">
        <v>1276.72</v>
      </c>
      <c r="K7" s="120"/>
      <c r="L7" s="121"/>
      <c r="M7" s="122"/>
      <c r="N7" s="18"/>
    </row>
    <row r="8" spans="2:16" ht="24.95" customHeight="1">
      <c r="B8" s="151" t="s">
        <v>2</v>
      </c>
      <c r="C8" s="152"/>
      <c r="D8" s="153"/>
      <c r="E8" s="29">
        <v>1028.21</v>
      </c>
      <c r="F8" s="31"/>
      <c r="G8" s="151" t="s">
        <v>6</v>
      </c>
      <c r="H8" s="152"/>
      <c r="I8" s="153"/>
      <c r="J8" s="29">
        <v>1291.0899999999999</v>
      </c>
      <c r="K8" s="120"/>
      <c r="L8" s="121"/>
      <c r="M8" s="122"/>
      <c r="N8" s="18"/>
    </row>
    <row r="9" spans="2:16" ht="24.95" customHeight="1">
      <c r="B9" s="126" t="s">
        <v>3</v>
      </c>
      <c r="C9" s="127"/>
      <c r="D9" s="128"/>
      <c r="E9" s="116">
        <f>((E7/E8)-1)*100</f>
        <v>-1.2750313651880507</v>
      </c>
      <c r="F9" s="31"/>
      <c r="G9" s="126" t="s">
        <v>3</v>
      </c>
      <c r="H9" s="127"/>
      <c r="I9" s="128"/>
      <c r="J9" s="116">
        <f>((J7/J8)-1)*100</f>
        <v>-1.1130130354971346</v>
      </c>
      <c r="K9" s="120"/>
      <c r="L9" s="121"/>
      <c r="M9" s="122"/>
      <c r="N9" s="18"/>
    </row>
    <row r="10" spans="2:16" ht="24.95" customHeight="1">
      <c r="B10" s="126" t="s">
        <v>4</v>
      </c>
      <c r="C10" s="127"/>
      <c r="D10" s="128"/>
      <c r="E10" s="116">
        <f>E7-E8</f>
        <v>-13.110000000000014</v>
      </c>
      <c r="F10" s="21"/>
      <c r="G10" s="126" t="s">
        <v>4</v>
      </c>
      <c r="H10" s="127"/>
      <c r="I10" s="128"/>
      <c r="J10" s="116">
        <f>J7-J8</f>
        <v>-14.369999999999891</v>
      </c>
      <c r="K10" s="120"/>
      <c r="L10" s="121"/>
      <c r="M10" s="12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4"/>
      <c r="L11" s="121"/>
      <c r="M11" s="122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47</v>
      </c>
      <c r="I12" s="39" t="s">
        <v>64</v>
      </c>
      <c r="J12" s="38">
        <v>17</v>
      </c>
      <c r="K12" s="120"/>
      <c r="L12" s="121"/>
      <c r="M12" s="122"/>
      <c r="N12" s="18"/>
      <c r="O12" s="32"/>
      <c r="P12" s="1" t="s">
        <v>304</v>
      </c>
    </row>
    <row r="13" spans="2:16" ht="24.95" customHeight="1">
      <c r="B13" s="37" t="s">
        <v>68</v>
      </c>
      <c r="C13" s="38">
        <v>44</v>
      </c>
      <c r="D13" s="39" t="s">
        <v>64</v>
      </c>
      <c r="E13" s="38">
        <v>0</v>
      </c>
      <c r="F13" s="30"/>
      <c r="G13" s="123" t="s">
        <v>66</v>
      </c>
      <c r="H13" s="124"/>
      <c r="I13" s="125"/>
      <c r="J13" s="38">
        <v>11</v>
      </c>
      <c r="K13" s="120"/>
      <c r="L13" s="121"/>
      <c r="M13" s="122"/>
      <c r="N13" s="18"/>
      <c r="O13" s="32"/>
    </row>
    <row r="14" spans="2:16" ht="24.95" customHeight="1">
      <c r="B14" s="126" t="s">
        <v>81</v>
      </c>
      <c r="C14" s="127" t="s">
        <v>10</v>
      </c>
      <c r="D14" s="128" t="s">
        <v>10</v>
      </c>
      <c r="E14" s="38">
        <v>4</v>
      </c>
      <c r="F14" s="21"/>
      <c r="G14" s="129" t="s">
        <v>67</v>
      </c>
      <c r="H14" s="130"/>
      <c r="I14" s="131"/>
      <c r="J14" s="38">
        <v>16</v>
      </c>
      <c r="K14" s="120"/>
      <c r="L14" s="121"/>
      <c r="M14" s="122"/>
      <c r="N14" s="26"/>
      <c r="O14" s="32"/>
    </row>
    <row r="15" spans="2:16" ht="24.95" customHeight="1">
      <c r="B15" s="126" t="s">
        <v>65</v>
      </c>
      <c r="C15" s="127" t="s">
        <v>11</v>
      </c>
      <c r="D15" s="128" t="s">
        <v>11</v>
      </c>
      <c r="E15" s="41">
        <v>8</v>
      </c>
      <c r="F15" s="18"/>
      <c r="G15" s="21"/>
      <c r="H15" s="21"/>
      <c r="I15" s="21"/>
      <c r="J15" s="21"/>
      <c r="K15" s="21"/>
      <c r="L15" s="21"/>
      <c r="M15" s="21"/>
      <c r="N15" s="21"/>
      <c r="O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17" t="s">
        <v>12</v>
      </c>
      <c r="B24" s="11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H19" sqref="H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6" t="s">
        <v>60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</row>
    <row r="3" spans="1:14" ht="36.75" customHeight="1">
      <c r="A3" s="157" t="s">
        <v>315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</row>
    <row r="4" spans="1:14" ht="21">
      <c r="A4" s="42"/>
      <c r="B4" s="42"/>
      <c r="C4" s="155" t="s">
        <v>13</v>
      </c>
      <c r="D4" s="155"/>
      <c r="E4" s="155"/>
      <c r="F4" s="155"/>
      <c r="G4" s="42"/>
      <c r="H4" s="155" t="s">
        <v>14</v>
      </c>
      <c r="I4" s="155"/>
      <c r="J4" s="155"/>
      <c r="K4" s="155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199</v>
      </c>
      <c r="D6" s="77">
        <v>0.24</v>
      </c>
      <c r="E6" s="91">
        <v>20</v>
      </c>
      <c r="F6" s="80">
        <v>21888</v>
      </c>
      <c r="G6" s="42"/>
      <c r="H6" s="46" t="s">
        <v>134</v>
      </c>
      <c r="I6" s="77">
        <v>3.7</v>
      </c>
      <c r="J6" s="92">
        <v>-5.13</v>
      </c>
      <c r="K6" s="80">
        <v>3759000</v>
      </c>
      <c r="L6" s="1"/>
      <c r="M6" s="1"/>
    </row>
    <row r="7" spans="1:14" s="49" customFormat="1" ht="17.100000000000001" customHeight="1">
      <c r="A7" s="42"/>
      <c r="B7" s="42"/>
      <c r="C7" s="46" t="s">
        <v>142</v>
      </c>
      <c r="D7" s="77">
        <v>0.2</v>
      </c>
      <c r="E7" s="91">
        <v>5.26</v>
      </c>
      <c r="F7" s="80">
        <v>733528735</v>
      </c>
      <c r="G7" s="42"/>
      <c r="H7" s="46" t="s">
        <v>192</v>
      </c>
      <c r="I7" s="77">
        <v>3.88</v>
      </c>
      <c r="J7" s="92">
        <v>-4.43</v>
      </c>
      <c r="K7" s="80">
        <v>4771193</v>
      </c>
      <c r="L7" s="1"/>
    </row>
    <row r="8" spans="1:14" s="49" customFormat="1" ht="17.100000000000001" customHeight="1">
      <c r="A8" s="42"/>
      <c r="B8" s="42"/>
      <c r="C8" s="46" t="s">
        <v>202</v>
      </c>
      <c r="D8" s="77">
        <v>1.98</v>
      </c>
      <c r="E8" s="91">
        <v>4.21</v>
      </c>
      <c r="F8" s="80">
        <v>50000</v>
      </c>
      <c r="G8" s="42"/>
      <c r="H8" s="46" t="s">
        <v>161</v>
      </c>
      <c r="I8" s="77">
        <v>1.1499999999999999</v>
      </c>
      <c r="J8" s="92">
        <v>-4.17</v>
      </c>
      <c r="K8" s="80">
        <v>313115</v>
      </c>
    </row>
    <row r="9" spans="1:14" s="49" customFormat="1" ht="17.100000000000001" customHeight="1">
      <c r="A9" s="42"/>
      <c r="B9" s="42"/>
      <c r="C9" s="46" t="s">
        <v>127</v>
      </c>
      <c r="D9" s="77">
        <v>1.51</v>
      </c>
      <c r="E9" s="91">
        <v>4.1399999999999997</v>
      </c>
      <c r="F9" s="98">
        <v>101723</v>
      </c>
      <c r="G9" s="42"/>
      <c r="H9" s="105" t="s">
        <v>259</v>
      </c>
      <c r="I9" s="99">
        <v>2.95</v>
      </c>
      <c r="J9" s="115">
        <v>-3.28</v>
      </c>
      <c r="K9" s="98">
        <v>58177076</v>
      </c>
    </row>
    <row r="10" spans="1:14" s="49" customFormat="1" ht="17.100000000000001" customHeight="1">
      <c r="A10" s="42"/>
      <c r="B10" s="42"/>
      <c r="C10" s="46" t="s">
        <v>186</v>
      </c>
      <c r="D10" s="77">
        <v>6.85</v>
      </c>
      <c r="E10" s="91">
        <v>2.85</v>
      </c>
      <c r="F10" s="98">
        <v>16709368</v>
      </c>
      <c r="G10" s="42"/>
      <c r="H10" s="105" t="s">
        <v>149</v>
      </c>
      <c r="I10" s="99">
        <v>2.4</v>
      </c>
      <c r="J10" s="115">
        <v>-2.83</v>
      </c>
      <c r="K10" s="98">
        <v>1212788</v>
      </c>
    </row>
    <row r="11" spans="1:14" s="49" customFormat="1" ht="33" customHeight="1">
      <c r="A11" s="42"/>
      <c r="B11" s="42"/>
      <c r="C11" s="156" t="s">
        <v>61</v>
      </c>
      <c r="D11" s="156"/>
      <c r="E11" s="156"/>
      <c r="F11" s="156"/>
      <c r="G11" s="156"/>
      <c r="H11" s="156"/>
      <c r="I11" s="156"/>
      <c r="J11" s="156"/>
      <c r="K11" s="156"/>
    </row>
    <row r="12" spans="1:14" s="49" customFormat="1" ht="33" customHeight="1">
      <c r="A12" s="42"/>
      <c r="B12" s="42"/>
      <c r="C12" s="156"/>
      <c r="D12" s="156"/>
      <c r="E12" s="156"/>
      <c r="F12" s="156"/>
      <c r="G12" s="156"/>
      <c r="H12" s="156"/>
      <c r="I12" s="156"/>
      <c r="J12" s="156"/>
      <c r="K12" s="156"/>
    </row>
    <row r="13" spans="1:14" ht="29.25" customHeight="1">
      <c r="A13" s="42"/>
      <c r="B13" s="42"/>
      <c r="C13" s="155" t="s">
        <v>18</v>
      </c>
      <c r="D13" s="155"/>
      <c r="E13" s="155"/>
      <c r="F13" s="155"/>
      <c r="G13" s="95"/>
      <c r="H13" s="155" t="s">
        <v>7</v>
      </c>
      <c r="I13" s="155"/>
      <c r="J13" s="155"/>
      <c r="K13" s="15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142</v>
      </c>
      <c r="D15" s="77">
        <v>0.2</v>
      </c>
      <c r="E15" s="78">
        <v>5.26</v>
      </c>
      <c r="F15" s="80">
        <v>733528735</v>
      </c>
      <c r="G15" s="1"/>
      <c r="H15" s="46" t="s">
        <v>239</v>
      </c>
      <c r="I15" s="77">
        <v>1.91</v>
      </c>
      <c r="J15" s="78">
        <v>-2.5499999999999998</v>
      </c>
      <c r="K15" s="80">
        <v>575759279.38</v>
      </c>
    </row>
    <row r="16" spans="1:14" ht="17.100000000000001" customHeight="1">
      <c r="A16" s="42"/>
      <c r="B16" s="42"/>
      <c r="C16" s="46" t="s">
        <v>239</v>
      </c>
      <c r="D16" s="77">
        <v>1.91</v>
      </c>
      <c r="E16" s="78">
        <v>-2.5499999999999998</v>
      </c>
      <c r="F16" s="80">
        <v>297373508</v>
      </c>
      <c r="G16" s="1"/>
      <c r="H16" s="46" t="s">
        <v>257</v>
      </c>
      <c r="I16" s="77">
        <v>4.07</v>
      </c>
      <c r="J16" s="78">
        <v>-2.63</v>
      </c>
      <c r="K16" s="80">
        <v>307016713.73000002</v>
      </c>
    </row>
    <row r="17" spans="1:11" ht="17.100000000000001" customHeight="1">
      <c r="A17" s="42"/>
      <c r="B17" s="42"/>
      <c r="C17" s="46" t="s">
        <v>184</v>
      </c>
      <c r="D17" s="77">
        <v>0.06</v>
      </c>
      <c r="E17" s="78">
        <v>0</v>
      </c>
      <c r="F17" s="80">
        <v>170193104</v>
      </c>
      <c r="G17" s="1"/>
      <c r="H17" s="46" t="s">
        <v>259</v>
      </c>
      <c r="I17" s="77">
        <v>2.95</v>
      </c>
      <c r="J17" s="78">
        <v>-3.28</v>
      </c>
      <c r="K17" s="80">
        <v>174779873.87</v>
      </c>
    </row>
    <row r="18" spans="1:11" ht="17.100000000000001" customHeight="1">
      <c r="A18" s="42"/>
      <c r="B18" s="42"/>
      <c r="C18" s="46" t="s">
        <v>257</v>
      </c>
      <c r="D18" s="77">
        <v>4.07</v>
      </c>
      <c r="E18" s="78">
        <v>-2.63</v>
      </c>
      <c r="F18" s="80">
        <v>74277866</v>
      </c>
      <c r="G18" s="1"/>
      <c r="H18" s="46" t="s">
        <v>142</v>
      </c>
      <c r="I18" s="77">
        <v>0.2</v>
      </c>
      <c r="J18" s="78">
        <v>5.26</v>
      </c>
      <c r="K18" s="80">
        <v>141519413.16</v>
      </c>
    </row>
    <row r="19" spans="1:11" ht="16.5" customHeight="1">
      <c r="A19" s="42"/>
      <c r="B19" s="42"/>
      <c r="C19" s="46" t="s">
        <v>259</v>
      </c>
      <c r="D19" s="77">
        <v>2.95</v>
      </c>
      <c r="E19" s="78">
        <v>-3.28</v>
      </c>
      <c r="F19" s="80">
        <v>58177076</v>
      </c>
      <c r="G19" s="1"/>
      <c r="H19" s="46" t="s">
        <v>186</v>
      </c>
      <c r="I19" s="77">
        <v>6.85</v>
      </c>
      <c r="J19" s="78">
        <v>2.85</v>
      </c>
      <c r="K19" s="80">
        <v>114868265.91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6"/>
  <sheetViews>
    <sheetView zoomScale="145" zoomScaleNormal="145" workbookViewId="0">
      <selection activeCell="M86" sqref="M8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169" t="s">
        <v>317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58" t="s">
        <v>29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60"/>
    </row>
    <row r="4" spans="1:14" ht="13.5" customHeight="1">
      <c r="A4" s="58"/>
      <c r="B4" s="46" t="s">
        <v>228</v>
      </c>
      <c r="C4" s="59" t="s">
        <v>227</v>
      </c>
      <c r="D4" s="99">
        <v>0.31</v>
      </c>
      <c r="E4" s="99">
        <v>0.31</v>
      </c>
      <c r="F4" s="99">
        <v>0.3</v>
      </c>
      <c r="G4" s="99">
        <v>0.31</v>
      </c>
      <c r="H4" s="99">
        <v>0.3</v>
      </c>
      <c r="I4" s="99">
        <v>0.31</v>
      </c>
      <c r="J4" s="77">
        <v>0.31</v>
      </c>
      <c r="K4" s="100">
        <v>0</v>
      </c>
      <c r="L4" s="79">
        <v>36</v>
      </c>
      <c r="M4" s="80">
        <v>27577994</v>
      </c>
      <c r="N4" s="80">
        <v>8476157.1400000006</v>
      </c>
    </row>
    <row r="5" spans="1:14" ht="13.5" customHeight="1">
      <c r="A5" s="58"/>
      <c r="B5" s="46" t="s">
        <v>259</v>
      </c>
      <c r="C5" s="59" t="s">
        <v>260</v>
      </c>
      <c r="D5" s="99">
        <v>3.05</v>
      </c>
      <c r="E5" s="99">
        <v>3.09</v>
      </c>
      <c r="F5" s="99">
        <v>2.95</v>
      </c>
      <c r="G5" s="99">
        <v>3</v>
      </c>
      <c r="H5" s="99">
        <v>3.08</v>
      </c>
      <c r="I5" s="99">
        <v>2.95</v>
      </c>
      <c r="J5" s="77">
        <v>3.05</v>
      </c>
      <c r="K5" s="100">
        <v>-3.28</v>
      </c>
      <c r="L5" s="79">
        <v>223</v>
      </c>
      <c r="M5" s="80">
        <v>58177076</v>
      </c>
      <c r="N5" s="80">
        <v>174779873.87</v>
      </c>
    </row>
    <row r="6" spans="1:14" ht="13.5" customHeight="1">
      <c r="A6" s="58"/>
      <c r="B6" s="46" t="s">
        <v>112</v>
      </c>
      <c r="C6" s="59" t="s">
        <v>113</v>
      </c>
      <c r="D6" s="99">
        <v>0.66</v>
      </c>
      <c r="E6" s="99">
        <v>0.67</v>
      </c>
      <c r="F6" s="99">
        <v>0.66</v>
      </c>
      <c r="G6" s="99">
        <v>0.66</v>
      </c>
      <c r="H6" s="99">
        <v>0.67</v>
      </c>
      <c r="I6" s="99">
        <v>0.66</v>
      </c>
      <c r="J6" s="77">
        <v>0.65</v>
      </c>
      <c r="K6" s="100">
        <v>1.54</v>
      </c>
      <c r="L6" s="79">
        <v>11</v>
      </c>
      <c r="M6" s="80">
        <v>4529794</v>
      </c>
      <c r="N6" s="80">
        <v>2992624.32</v>
      </c>
    </row>
    <row r="7" spans="1:14" ht="13.5" customHeight="1">
      <c r="A7" s="58"/>
      <c r="B7" s="46" t="s">
        <v>275</v>
      </c>
      <c r="C7" s="59" t="s">
        <v>276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2</v>
      </c>
      <c r="M7" s="80">
        <v>415000</v>
      </c>
      <c r="N7" s="80">
        <v>95450</v>
      </c>
    </row>
    <row r="8" spans="1:14" ht="13.5" customHeight="1">
      <c r="A8" s="58"/>
      <c r="B8" s="46" t="s">
        <v>155</v>
      </c>
      <c r="C8" s="59" t="s">
        <v>156</v>
      </c>
      <c r="D8" s="99">
        <v>0.36</v>
      </c>
      <c r="E8" s="99">
        <v>0.36</v>
      </c>
      <c r="F8" s="99">
        <v>0.35</v>
      </c>
      <c r="G8" s="99">
        <v>0.35</v>
      </c>
      <c r="H8" s="99">
        <v>0.36</v>
      </c>
      <c r="I8" s="99">
        <v>0.35</v>
      </c>
      <c r="J8" s="77">
        <v>0.36</v>
      </c>
      <c r="K8" s="100">
        <v>-2.78</v>
      </c>
      <c r="L8" s="79">
        <v>14</v>
      </c>
      <c r="M8" s="80">
        <v>28013259</v>
      </c>
      <c r="N8" s="80">
        <v>9804643.2699999996</v>
      </c>
    </row>
    <row r="9" spans="1:14" ht="13.5" customHeight="1">
      <c r="A9" s="58"/>
      <c r="B9" s="46" t="s">
        <v>209</v>
      </c>
      <c r="C9" s="59" t="s">
        <v>208</v>
      </c>
      <c r="D9" s="99">
        <v>0.32</v>
      </c>
      <c r="E9" s="99">
        <v>0.32</v>
      </c>
      <c r="F9" s="99">
        <v>0.32</v>
      </c>
      <c r="G9" s="99">
        <v>0.32</v>
      </c>
      <c r="H9" s="99">
        <v>0.31</v>
      </c>
      <c r="I9" s="99">
        <v>0.32</v>
      </c>
      <c r="J9" s="77">
        <v>0.32</v>
      </c>
      <c r="K9" s="100">
        <v>0</v>
      </c>
      <c r="L9" s="79">
        <v>22</v>
      </c>
      <c r="M9" s="80">
        <v>4236744</v>
      </c>
      <c r="N9" s="80">
        <v>1355758.08</v>
      </c>
    </row>
    <row r="10" spans="1:14" ht="13.5" customHeight="1">
      <c r="A10" s="58"/>
      <c r="B10" s="46" t="s">
        <v>194</v>
      </c>
      <c r="C10" s="59" t="s">
        <v>195</v>
      </c>
      <c r="D10" s="99">
        <v>1.0900000000000001</v>
      </c>
      <c r="E10" s="99">
        <v>1.0900000000000001</v>
      </c>
      <c r="F10" s="99">
        <v>1.07</v>
      </c>
      <c r="G10" s="99">
        <v>1.08</v>
      </c>
      <c r="H10" s="99">
        <v>1.08</v>
      </c>
      <c r="I10" s="99">
        <v>1.08</v>
      </c>
      <c r="J10" s="77">
        <v>1.0900000000000001</v>
      </c>
      <c r="K10" s="100">
        <v>-0.92</v>
      </c>
      <c r="L10" s="79">
        <v>52</v>
      </c>
      <c r="M10" s="80">
        <v>28943000</v>
      </c>
      <c r="N10" s="80">
        <v>31221940</v>
      </c>
    </row>
    <row r="11" spans="1:14" ht="13.5" customHeight="1">
      <c r="A11" s="58"/>
      <c r="B11" s="46" t="s">
        <v>138</v>
      </c>
      <c r="C11" s="59" t="s">
        <v>139</v>
      </c>
      <c r="D11" s="99">
        <v>0.08</v>
      </c>
      <c r="E11" s="99">
        <v>0.09</v>
      </c>
      <c r="F11" s="99">
        <v>0.08</v>
      </c>
      <c r="G11" s="99">
        <v>0.08</v>
      </c>
      <c r="H11" s="99">
        <v>0.09</v>
      </c>
      <c r="I11" s="99">
        <v>0.09</v>
      </c>
      <c r="J11" s="77">
        <v>0.09</v>
      </c>
      <c r="K11" s="100">
        <v>0</v>
      </c>
      <c r="L11" s="79">
        <v>2</v>
      </c>
      <c r="M11" s="80">
        <v>4075580</v>
      </c>
      <c r="N11" s="80">
        <v>327636.95</v>
      </c>
    </row>
    <row r="12" spans="1:14" ht="13.5" customHeight="1">
      <c r="A12" s="58"/>
      <c r="B12" s="46" t="s">
        <v>127</v>
      </c>
      <c r="C12" s="59" t="s">
        <v>128</v>
      </c>
      <c r="D12" s="99">
        <v>1.51</v>
      </c>
      <c r="E12" s="99">
        <v>1.51</v>
      </c>
      <c r="F12" s="99">
        <v>1.51</v>
      </c>
      <c r="G12" s="99">
        <v>1.51</v>
      </c>
      <c r="H12" s="99">
        <v>1.3</v>
      </c>
      <c r="I12" s="99">
        <v>1.51</v>
      </c>
      <c r="J12" s="77">
        <v>1.45</v>
      </c>
      <c r="K12" s="100">
        <v>4.1399999999999997</v>
      </c>
      <c r="L12" s="79">
        <v>4</v>
      </c>
      <c r="M12" s="80">
        <v>101723</v>
      </c>
      <c r="N12" s="80">
        <v>153601.73000000001</v>
      </c>
    </row>
    <row r="13" spans="1:14" ht="13.5" customHeight="1">
      <c r="A13" s="58"/>
      <c r="B13" s="46" t="s">
        <v>230</v>
      </c>
      <c r="C13" s="59" t="s">
        <v>229</v>
      </c>
      <c r="D13" s="99">
        <v>0.14000000000000001</v>
      </c>
      <c r="E13" s="99">
        <v>0.14000000000000001</v>
      </c>
      <c r="F13" s="99">
        <v>0.13</v>
      </c>
      <c r="G13" s="99">
        <v>0.14000000000000001</v>
      </c>
      <c r="H13" s="99">
        <v>0.14000000000000001</v>
      </c>
      <c r="I13" s="99">
        <v>0.14000000000000001</v>
      </c>
      <c r="J13" s="77">
        <v>0.14000000000000001</v>
      </c>
      <c r="K13" s="100">
        <v>0</v>
      </c>
      <c r="L13" s="79">
        <v>7</v>
      </c>
      <c r="M13" s="80">
        <v>4902325</v>
      </c>
      <c r="N13" s="80">
        <v>686164.37</v>
      </c>
    </row>
    <row r="14" spans="1:14" ht="13.5" customHeight="1">
      <c r="A14" s="58"/>
      <c r="B14" s="46" t="s">
        <v>239</v>
      </c>
      <c r="C14" s="59" t="s">
        <v>240</v>
      </c>
      <c r="D14" s="99">
        <v>1.96</v>
      </c>
      <c r="E14" s="99">
        <v>1.96</v>
      </c>
      <c r="F14" s="99">
        <v>1.91</v>
      </c>
      <c r="G14" s="99">
        <v>1.94</v>
      </c>
      <c r="H14" s="99">
        <v>1.96</v>
      </c>
      <c r="I14" s="99">
        <v>1.91</v>
      </c>
      <c r="J14" s="77">
        <v>1.96</v>
      </c>
      <c r="K14" s="100">
        <v>-2.5499999999999998</v>
      </c>
      <c r="L14" s="79">
        <v>192</v>
      </c>
      <c r="M14" s="80">
        <v>297373508</v>
      </c>
      <c r="N14" s="80">
        <v>575759279.38</v>
      </c>
    </row>
    <row r="15" spans="1:14" ht="13.5" customHeight="1">
      <c r="A15" s="58"/>
      <c r="B15" s="46" t="s">
        <v>257</v>
      </c>
      <c r="C15" s="59" t="s">
        <v>258</v>
      </c>
      <c r="D15" s="99">
        <v>4.1900000000000004</v>
      </c>
      <c r="E15" s="99">
        <v>4.25</v>
      </c>
      <c r="F15" s="99">
        <v>4.07</v>
      </c>
      <c r="G15" s="99">
        <v>4.13</v>
      </c>
      <c r="H15" s="99">
        <v>4.22</v>
      </c>
      <c r="I15" s="99">
        <v>4.07</v>
      </c>
      <c r="J15" s="77">
        <v>4.18</v>
      </c>
      <c r="K15" s="100">
        <v>-2.63</v>
      </c>
      <c r="L15" s="79">
        <v>199</v>
      </c>
      <c r="M15" s="80">
        <v>74277866</v>
      </c>
      <c r="N15" s="80">
        <v>307016713.73000002</v>
      </c>
    </row>
    <row r="16" spans="1:14" ht="13.5" customHeight="1">
      <c r="A16" s="58"/>
      <c r="B16" s="46" t="s">
        <v>142</v>
      </c>
      <c r="C16" s="59" t="s">
        <v>143</v>
      </c>
      <c r="D16" s="99">
        <v>0.19</v>
      </c>
      <c r="E16" s="99">
        <v>0.2</v>
      </c>
      <c r="F16" s="99">
        <v>0.19</v>
      </c>
      <c r="G16" s="99">
        <v>0.19</v>
      </c>
      <c r="H16" s="99">
        <v>0.19</v>
      </c>
      <c r="I16" s="99">
        <v>0.2</v>
      </c>
      <c r="J16" s="77">
        <v>0.19</v>
      </c>
      <c r="K16" s="100">
        <v>5.26</v>
      </c>
      <c r="L16" s="79">
        <v>68</v>
      </c>
      <c r="M16" s="80">
        <v>733528735</v>
      </c>
      <c r="N16" s="80">
        <v>141519413.16</v>
      </c>
    </row>
    <row r="17" spans="1:14" ht="13.5" customHeight="1">
      <c r="A17" s="58"/>
      <c r="B17" s="46" t="s">
        <v>214</v>
      </c>
      <c r="C17" s="59" t="s">
        <v>215</v>
      </c>
      <c r="D17" s="99">
        <v>0.95</v>
      </c>
      <c r="E17" s="99">
        <v>0.95</v>
      </c>
      <c r="F17" s="99">
        <v>0.95</v>
      </c>
      <c r="G17" s="99">
        <v>0.95</v>
      </c>
      <c r="H17" s="99">
        <v>0.95</v>
      </c>
      <c r="I17" s="99">
        <v>0.95</v>
      </c>
      <c r="J17" s="77">
        <v>0.95</v>
      </c>
      <c r="K17" s="100">
        <v>0</v>
      </c>
      <c r="L17" s="79">
        <v>1</v>
      </c>
      <c r="M17" s="80">
        <v>11093</v>
      </c>
      <c r="N17" s="80">
        <v>10538.35</v>
      </c>
    </row>
    <row r="18" spans="1:14" ht="13.5" customHeight="1">
      <c r="A18" s="58"/>
      <c r="B18" s="46" t="s">
        <v>184</v>
      </c>
      <c r="C18" s="59" t="s">
        <v>185</v>
      </c>
      <c r="D18" s="99">
        <v>0.05</v>
      </c>
      <c r="E18" s="99">
        <v>0.06</v>
      </c>
      <c r="F18" s="99">
        <v>0.05</v>
      </c>
      <c r="G18" s="99">
        <v>0.05</v>
      </c>
      <c r="H18" s="99">
        <v>0.05</v>
      </c>
      <c r="I18" s="99">
        <v>0.06</v>
      </c>
      <c r="J18" s="77">
        <v>0.06</v>
      </c>
      <c r="K18" s="100">
        <v>0</v>
      </c>
      <c r="L18" s="79">
        <v>63</v>
      </c>
      <c r="M18" s="80">
        <v>170193104</v>
      </c>
      <c r="N18" s="80">
        <v>8511586.2400000002</v>
      </c>
    </row>
    <row r="19" spans="1:14" ht="13.5" customHeight="1">
      <c r="A19" s="58"/>
      <c r="B19" s="164" t="s">
        <v>88</v>
      </c>
      <c r="C19" s="165"/>
      <c r="D19" s="166"/>
      <c r="E19" s="167"/>
      <c r="F19" s="167"/>
      <c r="G19" s="167"/>
      <c r="H19" s="167"/>
      <c r="I19" s="167"/>
      <c r="J19" s="167"/>
      <c r="K19" s="168"/>
      <c r="L19" s="60">
        <f>SUM(L4:L18)</f>
        <v>896</v>
      </c>
      <c r="M19" s="60">
        <f>SUM(M4:M18)</f>
        <v>1436356801</v>
      </c>
      <c r="N19" s="61">
        <f>SUM(N4:N18)</f>
        <v>1262711380.5900002</v>
      </c>
    </row>
    <row r="20" spans="1:14" ht="13.5" customHeight="1">
      <c r="A20" s="58"/>
      <c r="B20" s="158" t="s">
        <v>30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60"/>
    </row>
    <row r="21" spans="1:14" ht="13.5" customHeight="1">
      <c r="A21" s="58"/>
      <c r="B21" s="46" t="s">
        <v>265</v>
      </c>
      <c r="C21" s="59" t="s">
        <v>266</v>
      </c>
      <c r="D21" s="63">
        <v>16.7</v>
      </c>
      <c r="E21" s="77">
        <v>16.7</v>
      </c>
      <c r="F21" s="77">
        <v>16.5</v>
      </c>
      <c r="G21" s="77">
        <v>16.61</v>
      </c>
      <c r="H21" s="77">
        <v>16.75</v>
      </c>
      <c r="I21" s="77">
        <v>16.5</v>
      </c>
      <c r="J21" s="77">
        <v>16.7</v>
      </c>
      <c r="K21" s="78">
        <v>-1.2</v>
      </c>
      <c r="L21" s="79">
        <v>148</v>
      </c>
      <c r="M21" s="80">
        <v>6669699</v>
      </c>
      <c r="N21" s="80">
        <v>110753431.81</v>
      </c>
    </row>
    <row r="22" spans="1:14" ht="13.5" customHeight="1">
      <c r="A22" s="58"/>
      <c r="B22" s="46" t="s">
        <v>192</v>
      </c>
      <c r="C22" s="59" t="s">
        <v>193</v>
      </c>
      <c r="D22" s="63">
        <v>4.0599999999999996</v>
      </c>
      <c r="E22" s="77">
        <v>4.0599999999999996</v>
      </c>
      <c r="F22" s="77">
        <v>3.85</v>
      </c>
      <c r="G22" s="77">
        <v>3.93</v>
      </c>
      <c r="H22" s="77">
        <v>4.12</v>
      </c>
      <c r="I22" s="77">
        <v>3.88</v>
      </c>
      <c r="J22" s="77">
        <v>4.0599999999999996</v>
      </c>
      <c r="K22" s="78">
        <v>-4.43</v>
      </c>
      <c r="L22" s="79">
        <v>76</v>
      </c>
      <c r="M22" s="80">
        <v>4771193</v>
      </c>
      <c r="N22" s="80">
        <v>18731600.100000001</v>
      </c>
    </row>
    <row r="23" spans="1:14" ht="13.5" customHeight="1">
      <c r="A23" s="58"/>
      <c r="B23" s="164" t="s">
        <v>114</v>
      </c>
      <c r="C23" s="165"/>
      <c r="D23" s="166"/>
      <c r="E23" s="167"/>
      <c r="F23" s="167"/>
      <c r="G23" s="167"/>
      <c r="H23" s="167"/>
      <c r="I23" s="167"/>
      <c r="J23" s="167"/>
      <c r="K23" s="168"/>
      <c r="L23" s="62">
        <f>SUM(L21:L22)</f>
        <v>224</v>
      </c>
      <c r="M23" s="60">
        <f>SUM(M21:M22)</f>
        <v>11440892</v>
      </c>
      <c r="N23" s="48">
        <f>SUM(N21:N22)</f>
        <v>129485031.91</v>
      </c>
    </row>
    <row r="24" spans="1:14" ht="13.5" customHeight="1">
      <c r="A24" s="58"/>
      <c r="B24" s="158" t="s">
        <v>93</v>
      </c>
      <c r="C24" s="159"/>
      <c r="D24" s="159"/>
      <c r="E24" s="159"/>
      <c r="F24" s="159"/>
      <c r="G24" s="159"/>
      <c r="H24" s="159"/>
      <c r="I24" s="159"/>
      <c r="J24" s="159"/>
      <c r="K24" s="159"/>
      <c r="L24" s="159"/>
      <c r="M24" s="159"/>
      <c r="N24" s="160"/>
    </row>
    <row r="25" spans="1:14" ht="13.5" customHeight="1">
      <c r="A25" s="58"/>
      <c r="B25" s="46" t="s">
        <v>241</v>
      </c>
      <c r="C25" s="59" t="s">
        <v>242</v>
      </c>
      <c r="D25" s="77">
        <v>0.88</v>
      </c>
      <c r="E25" s="77">
        <v>0.88</v>
      </c>
      <c r="F25" s="77">
        <v>0.88</v>
      </c>
      <c r="G25" s="77">
        <v>0.88</v>
      </c>
      <c r="H25" s="77">
        <v>0.88</v>
      </c>
      <c r="I25" s="77">
        <v>0.88</v>
      </c>
      <c r="J25" s="77">
        <v>0.88</v>
      </c>
      <c r="K25" s="78">
        <v>0</v>
      </c>
      <c r="L25" s="79">
        <v>11</v>
      </c>
      <c r="M25" s="80">
        <v>200000</v>
      </c>
      <c r="N25" s="80">
        <v>176000</v>
      </c>
    </row>
    <row r="26" spans="1:14" ht="13.5" customHeight="1">
      <c r="A26" s="58"/>
      <c r="B26" s="164" t="s">
        <v>287</v>
      </c>
      <c r="C26" s="165"/>
      <c r="D26" s="166"/>
      <c r="E26" s="167"/>
      <c r="F26" s="167"/>
      <c r="G26" s="167"/>
      <c r="H26" s="167"/>
      <c r="I26" s="167"/>
      <c r="J26" s="167"/>
      <c r="K26" s="168"/>
      <c r="L26" s="65">
        <f>SUM(L25)</f>
        <v>11</v>
      </c>
      <c r="M26" s="65">
        <f>SUM(M25)</f>
        <v>200000</v>
      </c>
      <c r="N26" s="65">
        <f>SUM(N25)</f>
        <v>176000</v>
      </c>
    </row>
    <row r="27" spans="1:14" ht="13.5" customHeight="1">
      <c r="A27" s="58"/>
      <c r="B27" s="158" t="s">
        <v>82</v>
      </c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60"/>
    </row>
    <row r="28" spans="1:14" ht="13.5" customHeight="1">
      <c r="A28" s="58"/>
      <c r="B28" s="46" t="s">
        <v>188</v>
      </c>
      <c r="C28" s="59" t="s">
        <v>189</v>
      </c>
      <c r="D28" s="77">
        <v>22.31</v>
      </c>
      <c r="E28" s="77">
        <v>22.31</v>
      </c>
      <c r="F28" s="77">
        <v>22.31</v>
      </c>
      <c r="G28" s="77">
        <v>22.31</v>
      </c>
      <c r="H28" s="77">
        <v>22.4</v>
      </c>
      <c r="I28" s="77">
        <v>22.31</v>
      </c>
      <c r="J28" s="77">
        <v>22.4</v>
      </c>
      <c r="K28" s="78">
        <v>-0.4</v>
      </c>
      <c r="L28" s="79">
        <v>4</v>
      </c>
      <c r="M28" s="80">
        <v>100987</v>
      </c>
      <c r="N28" s="80">
        <v>2253019.9700000002</v>
      </c>
    </row>
    <row r="29" spans="1:14" ht="13.5" customHeight="1">
      <c r="A29" s="58"/>
      <c r="B29" s="46" t="s">
        <v>169</v>
      </c>
      <c r="C29" s="59" t="s">
        <v>170</v>
      </c>
      <c r="D29" s="77">
        <v>4.5</v>
      </c>
      <c r="E29" s="99">
        <v>4.5</v>
      </c>
      <c r="F29" s="99">
        <v>4.5</v>
      </c>
      <c r="G29" s="99">
        <v>4.5</v>
      </c>
      <c r="H29" s="99">
        <v>4.47</v>
      </c>
      <c r="I29" s="99">
        <v>4.5</v>
      </c>
      <c r="J29" s="99">
        <v>4.5</v>
      </c>
      <c r="K29" s="100">
        <v>0</v>
      </c>
      <c r="L29" s="97">
        <v>1</v>
      </c>
      <c r="M29" s="98">
        <v>5000</v>
      </c>
      <c r="N29" s="98">
        <v>22500</v>
      </c>
    </row>
    <row r="30" spans="1:14" ht="13.5" customHeight="1">
      <c r="A30" s="58"/>
      <c r="B30" s="46" t="s">
        <v>134</v>
      </c>
      <c r="C30" s="59" t="s">
        <v>135</v>
      </c>
      <c r="D30" s="77">
        <v>3.8</v>
      </c>
      <c r="E30" s="77">
        <v>3.8</v>
      </c>
      <c r="F30" s="77">
        <v>3.7</v>
      </c>
      <c r="G30" s="77">
        <v>3.7</v>
      </c>
      <c r="H30" s="77">
        <v>3.87</v>
      </c>
      <c r="I30" s="77">
        <v>3.7</v>
      </c>
      <c r="J30" s="77">
        <v>3.9</v>
      </c>
      <c r="K30" s="78">
        <v>-5.13</v>
      </c>
      <c r="L30" s="79">
        <v>31</v>
      </c>
      <c r="M30" s="80">
        <v>3759000</v>
      </c>
      <c r="N30" s="80">
        <v>13920750</v>
      </c>
    </row>
    <row r="31" spans="1:14" ht="13.5" customHeight="1">
      <c r="A31" s="58"/>
      <c r="B31" s="164" t="s">
        <v>89</v>
      </c>
      <c r="C31" s="165"/>
      <c r="D31" s="166"/>
      <c r="E31" s="167"/>
      <c r="F31" s="167"/>
      <c r="G31" s="167"/>
      <c r="H31" s="167"/>
      <c r="I31" s="167"/>
      <c r="J31" s="167"/>
      <c r="K31" s="168"/>
      <c r="L31" s="65">
        <f>SUM(L28:L30)</f>
        <v>36</v>
      </c>
      <c r="M31" s="65">
        <f>SUM(M28:M30)</f>
        <v>3864987</v>
      </c>
      <c r="N31" s="65">
        <f>SUM(N28:N30)</f>
        <v>16196269.970000001</v>
      </c>
    </row>
    <row r="32" spans="1:14" ht="13.5" customHeight="1">
      <c r="A32" s="58"/>
      <c r="B32" s="158" t="s">
        <v>83</v>
      </c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60"/>
    </row>
    <row r="33" spans="1:14" ht="13.5" customHeight="1">
      <c r="A33" s="58"/>
      <c r="B33" s="46" t="s">
        <v>119</v>
      </c>
      <c r="C33" s="59" t="s">
        <v>120</v>
      </c>
      <c r="D33" s="77">
        <v>6.69</v>
      </c>
      <c r="E33" s="77">
        <v>6.7</v>
      </c>
      <c r="F33" s="77">
        <v>6.68</v>
      </c>
      <c r="G33" s="77">
        <v>6.69</v>
      </c>
      <c r="H33" s="77">
        <v>6.7</v>
      </c>
      <c r="I33" s="77">
        <v>6.68</v>
      </c>
      <c r="J33" s="77">
        <v>6.69</v>
      </c>
      <c r="K33" s="78">
        <v>-0.15</v>
      </c>
      <c r="L33" s="79">
        <v>124</v>
      </c>
      <c r="M33" s="80">
        <v>14142805</v>
      </c>
      <c r="N33" s="80">
        <v>94628080.459999993</v>
      </c>
    </row>
    <row r="34" spans="1:14" ht="13.5" customHeight="1">
      <c r="A34" s="58"/>
      <c r="B34" s="46" t="s">
        <v>263</v>
      </c>
      <c r="C34" s="59" t="s">
        <v>264</v>
      </c>
      <c r="D34" s="77">
        <v>22.9</v>
      </c>
      <c r="E34" s="77">
        <v>22.9</v>
      </c>
      <c r="F34" s="77">
        <v>22.9</v>
      </c>
      <c r="G34" s="77">
        <v>22.9</v>
      </c>
      <c r="H34" s="77">
        <v>22.9</v>
      </c>
      <c r="I34" s="77">
        <v>22.9</v>
      </c>
      <c r="J34" s="77">
        <v>22.9</v>
      </c>
      <c r="K34" s="78">
        <v>0</v>
      </c>
      <c r="L34" s="79">
        <v>1</v>
      </c>
      <c r="M34" s="80">
        <v>3000</v>
      </c>
      <c r="N34" s="80">
        <v>68700</v>
      </c>
    </row>
    <row r="35" spans="1:14" ht="13.5" customHeight="1">
      <c r="A35" s="58"/>
      <c r="B35" s="46" t="s">
        <v>161</v>
      </c>
      <c r="C35" s="59" t="s">
        <v>162</v>
      </c>
      <c r="D35" s="77">
        <v>1.1499999999999999</v>
      </c>
      <c r="E35" s="77">
        <v>1.1499999999999999</v>
      </c>
      <c r="F35" s="77">
        <v>1.1499999999999999</v>
      </c>
      <c r="G35" s="77">
        <v>1.1499999999999999</v>
      </c>
      <c r="H35" s="77">
        <v>1.21</v>
      </c>
      <c r="I35" s="77">
        <v>1.1499999999999999</v>
      </c>
      <c r="J35" s="77">
        <v>1.2</v>
      </c>
      <c r="K35" s="78">
        <v>-4.17</v>
      </c>
      <c r="L35" s="79">
        <v>3</v>
      </c>
      <c r="M35" s="80">
        <v>313115</v>
      </c>
      <c r="N35" s="80">
        <v>360082.25</v>
      </c>
    </row>
    <row r="36" spans="1:14" ht="13.5" customHeight="1">
      <c r="A36" s="58"/>
      <c r="B36" s="46" t="s">
        <v>219</v>
      </c>
      <c r="C36" s="59" t="s">
        <v>220</v>
      </c>
      <c r="D36" s="77">
        <v>2.62</v>
      </c>
      <c r="E36" s="77">
        <v>2.62</v>
      </c>
      <c r="F36" s="77">
        <v>2.6</v>
      </c>
      <c r="G36" s="77">
        <v>2.61</v>
      </c>
      <c r="H36" s="77">
        <v>2.61</v>
      </c>
      <c r="I36" s="77">
        <v>2.6</v>
      </c>
      <c r="J36" s="77">
        <v>2.62</v>
      </c>
      <c r="K36" s="78">
        <v>-0.76</v>
      </c>
      <c r="L36" s="79">
        <v>26</v>
      </c>
      <c r="M36" s="80">
        <v>11528678</v>
      </c>
      <c r="N36" s="80">
        <v>30096893.780000001</v>
      </c>
    </row>
    <row r="37" spans="1:14" ht="13.5" customHeight="1">
      <c r="A37" s="58"/>
      <c r="B37" s="46" t="s">
        <v>159</v>
      </c>
      <c r="C37" s="59" t="s">
        <v>160</v>
      </c>
      <c r="D37" s="77">
        <v>5.41</v>
      </c>
      <c r="E37" s="77">
        <v>5.41</v>
      </c>
      <c r="F37" s="77">
        <v>5.41</v>
      </c>
      <c r="G37" s="77">
        <v>5.41</v>
      </c>
      <c r="H37" s="77">
        <v>5.4</v>
      </c>
      <c r="I37" s="77">
        <v>5.41</v>
      </c>
      <c r="J37" s="77">
        <v>5.41</v>
      </c>
      <c r="K37" s="78">
        <v>0</v>
      </c>
      <c r="L37" s="79">
        <v>3</v>
      </c>
      <c r="M37" s="80">
        <v>8003000</v>
      </c>
      <c r="N37" s="80">
        <v>43296230</v>
      </c>
    </row>
    <row r="38" spans="1:14" ht="13.5" customHeight="1">
      <c r="A38" s="58"/>
      <c r="B38" s="46" t="s">
        <v>149</v>
      </c>
      <c r="C38" s="59" t="s">
        <v>124</v>
      </c>
      <c r="D38" s="77">
        <v>2.4300000000000002</v>
      </c>
      <c r="E38" s="77">
        <v>2.4300000000000002</v>
      </c>
      <c r="F38" s="77">
        <v>2.25</v>
      </c>
      <c r="G38" s="77">
        <v>2.4</v>
      </c>
      <c r="H38" s="77">
        <v>2.4700000000000002</v>
      </c>
      <c r="I38" s="77">
        <v>2.4</v>
      </c>
      <c r="J38" s="77">
        <v>2.4700000000000002</v>
      </c>
      <c r="K38" s="78">
        <v>-2.83</v>
      </c>
      <c r="L38" s="79">
        <v>6</v>
      </c>
      <c r="M38" s="80">
        <v>1212788</v>
      </c>
      <c r="N38" s="80">
        <v>2915407.4</v>
      </c>
    </row>
    <row r="39" spans="1:14" ht="13.5" customHeight="1">
      <c r="A39" s="58"/>
      <c r="B39" s="164" t="s">
        <v>90</v>
      </c>
      <c r="C39" s="165"/>
      <c r="D39" s="166"/>
      <c r="E39" s="167"/>
      <c r="F39" s="167"/>
      <c r="G39" s="167"/>
      <c r="H39" s="167"/>
      <c r="I39" s="167"/>
      <c r="J39" s="167"/>
      <c r="K39" s="168"/>
      <c r="L39" s="65">
        <f>SUM(L33:L38)</f>
        <v>163</v>
      </c>
      <c r="M39" s="65">
        <f>SUM(M33:M38)</f>
        <v>35203386</v>
      </c>
      <c r="N39" s="65">
        <f>SUM(N33:N38)</f>
        <v>171365393.89000002</v>
      </c>
    </row>
    <row r="40" spans="1:14" ht="13.5" customHeight="1">
      <c r="A40" s="58"/>
      <c r="B40" s="158" t="s">
        <v>31</v>
      </c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60"/>
    </row>
    <row r="41" spans="1:14" ht="13.5" customHeight="1">
      <c r="A41" s="58"/>
      <c r="B41" s="46" t="s">
        <v>136</v>
      </c>
      <c r="C41" s="59" t="s">
        <v>137</v>
      </c>
      <c r="D41" s="99">
        <v>12</v>
      </c>
      <c r="E41" s="99">
        <v>12.31</v>
      </c>
      <c r="F41" s="99">
        <v>12</v>
      </c>
      <c r="G41" s="99">
        <v>12.03</v>
      </c>
      <c r="H41" s="99">
        <v>11.94</v>
      </c>
      <c r="I41" s="99">
        <v>12.31</v>
      </c>
      <c r="J41" s="99">
        <v>12</v>
      </c>
      <c r="K41" s="100">
        <v>2.58</v>
      </c>
      <c r="L41" s="97">
        <v>14</v>
      </c>
      <c r="M41" s="98">
        <v>1305645</v>
      </c>
      <c r="N41" s="98">
        <v>15708860.1</v>
      </c>
    </row>
    <row r="42" spans="1:14" ht="13.5" customHeight="1">
      <c r="A42" s="58"/>
      <c r="B42" s="46" t="s">
        <v>283</v>
      </c>
      <c r="C42" s="59" t="s">
        <v>284</v>
      </c>
      <c r="D42" s="99">
        <v>9.0500000000000007</v>
      </c>
      <c r="E42" s="99">
        <v>9.07</v>
      </c>
      <c r="F42" s="99">
        <v>9</v>
      </c>
      <c r="G42" s="99">
        <v>9.02</v>
      </c>
      <c r="H42" s="99">
        <v>9.06</v>
      </c>
      <c r="I42" s="99">
        <v>9</v>
      </c>
      <c r="J42" s="99">
        <v>9.07</v>
      </c>
      <c r="K42" s="100">
        <v>-0.77</v>
      </c>
      <c r="L42" s="97">
        <v>24</v>
      </c>
      <c r="M42" s="98">
        <v>2262323</v>
      </c>
      <c r="N42" s="98">
        <v>20396504.300000001</v>
      </c>
    </row>
    <row r="43" spans="1:14" ht="13.5" customHeight="1">
      <c r="A43" s="58"/>
      <c r="B43" s="46" t="s">
        <v>290</v>
      </c>
      <c r="C43" s="59" t="s">
        <v>291</v>
      </c>
      <c r="D43" s="99">
        <v>14.25</v>
      </c>
      <c r="E43" s="99">
        <v>14.25</v>
      </c>
      <c r="F43" s="99">
        <v>14.25</v>
      </c>
      <c r="G43" s="99">
        <v>14.25</v>
      </c>
      <c r="H43" s="99">
        <v>14.26</v>
      </c>
      <c r="I43" s="99">
        <v>14.25</v>
      </c>
      <c r="J43" s="99">
        <v>14.25</v>
      </c>
      <c r="K43" s="100">
        <v>0</v>
      </c>
      <c r="L43" s="97">
        <v>2</v>
      </c>
      <c r="M43" s="98">
        <v>15000</v>
      </c>
      <c r="N43" s="98">
        <v>213750</v>
      </c>
    </row>
    <row r="44" spans="1:14" ht="13.5" customHeight="1">
      <c r="A44" s="58"/>
      <c r="B44" s="164" t="s">
        <v>91</v>
      </c>
      <c r="C44" s="165"/>
      <c r="D44" s="166"/>
      <c r="E44" s="167"/>
      <c r="F44" s="167"/>
      <c r="G44" s="167"/>
      <c r="H44" s="167"/>
      <c r="I44" s="167"/>
      <c r="J44" s="167"/>
      <c r="K44" s="168"/>
      <c r="L44" s="64">
        <f>SUM(L41:L43)</f>
        <v>40</v>
      </c>
      <c r="M44" s="61">
        <f>SUM(M41:M43)</f>
        <v>3582968</v>
      </c>
      <c r="N44" s="61">
        <f>SUM(N41:N43)</f>
        <v>36319114.399999999</v>
      </c>
    </row>
    <row r="45" spans="1:14" ht="13.5" customHeight="1">
      <c r="A45" s="58"/>
      <c r="B45" s="158" t="s">
        <v>84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60"/>
    </row>
    <row r="46" spans="1:14" ht="13.5" customHeight="1">
      <c r="A46" s="58"/>
      <c r="B46" s="46" t="s">
        <v>267</v>
      </c>
      <c r="C46" s="59" t="s">
        <v>268</v>
      </c>
      <c r="D46" s="99">
        <v>7.7</v>
      </c>
      <c r="E46" s="99">
        <v>8</v>
      </c>
      <c r="F46" s="99">
        <v>7.7</v>
      </c>
      <c r="G46" s="99">
        <v>7.93</v>
      </c>
      <c r="H46" s="99">
        <v>7.91</v>
      </c>
      <c r="I46" s="99">
        <v>7.75</v>
      </c>
      <c r="J46" s="99">
        <v>7.7</v>
      </c>
      <c r="K46" s="100">
        <v>0.65</v>
      </c>
      <c r="L46" s="97">
        <v>12</v>
      </c>
      <c r="M46" s="98">
        <v>72298</v>
      </c>
      <c r="N46" s="98">
        <v>573344.6</v>
      </c>
    </row>
    <row r="47" spans="1:14" ht="13.5" customHeight="1">
      <c r="A47" s="58"/>
      <c r="B47" s="46" t="s">
        <v>177</v>
      </c>
      <c r="C47" s="59" t="s">
        <v>178</v>
      </c>
      <c r="D47" s="99">
        <v>5.3</v>
      </c>
      <c r="E47" s="99">
        <v>5.3</v>
      </c>
      <c r="F47" s="99">
        <v>5.3</v>
      </c>
      <c r="G47" s="99">
        <v>5.3</v>
      </c>
      <c r="H47" s="99">
        <v>5.25</v>
      </c>
      <c r="I47" s="99">
        <v>5.3</v>
      </c>
      <c r="J47" s="99">
        <v>5.3</v>
      </c>
      <c r="K47" s="100">
        <v>0</v>
      </c>
      <c r="L47" s="97">
        <v>4</v>
      </c>
      <c r="M47" s="98">
        <v>13972</v>
      </c>
      <c r="N47" s="98">
        <v>74051.600000000006</v>
      </c>
    </row>
    <row r="48" spans="1:14" ht="13.5" customHeight="1">
      <c r="A48" s="58"/>
      <c r="B48" s="46" t="s">
        <v>196</v>
      </c>
      <c r="C48" s="59" t="s">
        <v>197</v>
      </c>
      <c r="D48" s="99">
        <v>11</v>
      </c>
      <c r="E48" s="99">
        <v>11</v>
      </c>
      <c r="F48" s="99">
        <v>11</v>
      </c>
      <c r="G48" s="99">
        <v>11</v>
      </c>
      <c r="H48" s="99">
        <v>11</v>
      </c>
      <c r="I48" s="99">
        <v>11</v>
      </c>
      <c r="J48" s="99">
        <v>11</v>
      </c>
      <c r="K48" s="100">
        <v>0</v>
      </c>
      <c r="L48" s="97">
        <v>2</v>
      </c>
      <c r="M48" s="98">
        <v>4427</v>
      </c>
      <c r="N48" s="98">
        <v>48697</v>
      </c>
    </row>
    <row r="49" spans="1:14" ht="13.5" customHeight="1">
      <c r="A49" s="58"/>
      <c r="B49" s="46" t="s">
        <v>86</v>
      </c>
      <c r="C49" s="59" t="s">
        <v>43</v>
      </c>
      <c r="D49" s="99">
        <v>0.37</v>
      </c>
      <c r="E49" s="99">
        <v>0.37</v>
      </c>
      <c r="F49" s="99">
        <v>0.37</v>
      </c>
      <c r="G49" s="99">
        <v>0.37</v>
      </c>
      <c r="H49" s="99">
        <v>0.37</v>
      </c>
      <c r="I49" s="99">
        <v>0.37</v>
      </c>
      <c r="J49" s="99">
        <v>0.37</v>
      </c>
      <c r="K49" s="100">
        <v>0</v>
      </c>
      <c r="L49" s="97">
        <v>7</v>
      </c>
      <c r="M49" s="98">
        <v>494513</v>
      </c>
      <c r="N49" s="98">
        <v>182969.81</v>
      </c>
    </row>
    <row r="50" spans="1:14" ht="13.5" customHeight="1">
      <c r="A50" s="58"/>
      <c r="B50" s="164" t="s">
        <v>181</v>
      </c>
      <c r="C50" s="165"/>
      <c r="D50" s="166"/>
      <c r="E50" s="167"/>
      <c r="F50" s="167"/>
      <c r="G50" s="167"/>
      <c r="H50" s="167"/>
      <c r="I50" s="167"/>
      <c r="J50" s="167"/>
      <c r="K50" s="168"/>
      <c r="L50" s="64">
        <f>SUM(L46:L49)</f>
        <v>25</v>
      </c>
      <c r="M50" s="61">
        <f>SUM(M46:M49)</f>
        <v>585210</v>
      </c>
      <c r="N50" s="61">
        <f>SUM(N46:N49)</f>
        <v>879063.01</v>
      </c>
    </row>
    <row r="51" spans="1:14" s="52" customFormat="1" ht="13.5" customHeight="1">
      <c r="B51" s="66" t="s">
        <v>32</v>
      </c>
      <c r="C51" s="161"/>
      <c r="D51" s="162"/>
      <c r="E51" s="162"/>
      <c r="F51" s="162"/>
      <c r="G51" s="162"/>
      <c r="H51" s="162"/>
      <c r="I51" s="162"/>
      <c r="J51" s="162"/>
      <c r="K51" s="163"/>
      <c r="L51" s="67">
        <f>L50+L44+L39+L31+L23+L19+L26</f>
        <v>1395</v>
      </c>
      <c r="M51" s="67">
        <f>M50+M44+M39+M31+M23+M19+M26</f>
        <v>1491234244</v>
      </c>
      <c r="N51" s="67">
        <f>N50+N44+N39+N31+N23+N19+N26</f>
        <v>1617132253.7700002</v>
      </c>
    </row>
    <row r="52" spans="1:14" s="52" customFormat="1" ht="22.5" customHeight="1">
      <c r="A52" s="51"/>
      <c r="B52" s="169" t="s">
        <v>318</v>
      </c>
      <c r="C52" s="170"/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1"/>
    </row>
    <row r="53" spans="1:14" s="52" customFormat="1" ht="48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2.95" customHeight="1">
      <c r="B54" s="158" t="s">
        <v>29</v>
      </c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60"/>
    </row>
    <row r="55" spans="1:14" ht="12.95" customHeight="1">
      <c r="A55" s="58"/>
      <c r="B55" s="46" t="s">
        <v>199</v>
      </c>
      <c r="C55" s="59" t="s">
        <v>198</v>
      </c>
      <c r="D55" s="77">
        <v>0.24</v>
      </c>
      <c r="E55" s="77">
        <v>0.24</v>
      </c>
      <c r="F55" s="77">
        <v>0.24</v>
      </c>
      <c r="G55" s="77">
        <v>0.24</v>
      </c>
      <c r="H55" s="77">
        <v>0.2</v>
      </c>
      <c r="I55" s="77">
        <v>0.24</v>
      </c>
      <c r="J55" s="77">
        <v>0.2</v>
      </c>
      <c r="K55" s="78">
        <v>20</v>
      </c>
      <c r="L55" s="79">
        <v>2</v>
      </c>
      <c r="M55" s="80">
        <v>21888</v>
      </c>
      <c r="N55" s="80">
        <v>5253.12</v>
      </c>
    </row>
    <row r="56" spans="1:14" ht="12.95" customHeight="1">
      <c r="A56" s="58"/>
      <c r="B56" s="164" t="s">
        <v>88</v>
      </c>
      <c r="C56" s="165"/>
      <c r="D56" s="166"/>
      <c r="E56" s="167"/>
      <c r="F56" s="167"/>
      <c r="G56" s="167"/>
      <c r="H56" s="167"/>
      <c r="I56" s="167"/>
      <c r="J56" s="167"/>
      <c r="K56" s="168"/>
      <c r="L56" s="65">
        <f>SUM(L55)</f>
        <v>2</v>
      </c>
      <c r="M56" s="65">
        <f>SUM(M55)</f>
        <v>21888</v>
      </c>
      <c r="N56" s="65">
        <f>SUM(N55)</f>
        <v>5253.12</v>
      </c>
    </row>
    <row r="57" spans="1:14" ht="12.95" customHeight="1">
      <c r="A57" s="58"/>
      <c r="B57" s="158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60"/>
    </row>
    <row r="58" spans="1:14" ht="12.95" customHeight="1">
      <c r="A58" s="58"/>
      <c r="B58" s="46" t="s">
        <v>35</v>
      </c>
      <c r="C58" s="59" t="s">
        <v>36</v>
      </c>
      <c r="D58" s="82">
        <v>2.85</v>
      </c>
      <c r="E58" s="82">
        <v>2.85</v>
      </c>
      <c r="F58" s="82">
        <v>2.85</v>
      </c>
      <c r="G58" s="82">
        <v>2.85</v>
      </c>
      <c r="H58" s="82">
        <v>2.85</v>
      </c>
      <c r="I58" s="82">
        <v>2.85</v>
      </c>
      <c r="J58" s="82">
        <v>2.85</v>
      </c>
      <c r="K58" s="87">
        <v>0</v>
      </c>
      <c r="L58" s="88">
        <v>2</v>
      </c>
      <c r="M58" s="89">
        <v>120000</v>
      </c>
      <c r="N58" s="89">
        <v>342000</v>
      </c>
    </row>
    <row r="59" spans="1:14" ht="12.95" customHeight="1">
      <c r="A59" s="58"/>
      <c r="B59" s="164" t="s">
        <v>90</v>
      </c>
      <c r="C59" s="165"/>
      <c r="D59" s="166"/>
      <c r="E59" s="167"/>
      <c r="F59" s="167"/>
      <c r="G59" s="167"/>
      <c r="H59" s="167"/>
      <c r="I59" s="167"/>
      <c r="J59" s="167"/>
      <c r="K59" s="168"/>
      <c r="L59" s="65">
        <f>SUM(L58:L58)</f>
        <v>2</v>
      </c>
      <c r="M59" s="65">
        <f>SUM(M58:M58)</f>
        <v>120000</v>
      </c>
      <c r="N59" s="65">
        <f>SUM(N58:N58)</f>
        <v>342000</v>
      </c>
    </row>
    <row r="60" spans="1:14" ht="12.95" customHeight="1">
      <c r="A60" s="58"/>
      <c r="B60" s="158" t="s">
        <v>31</v>
      </c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60"/>
    </row>
    <row r="61" spans="1:14" ht="12.95" customHeight="1">
      <c r="A61" s="58"/>
      <c r="B61" s="46" t="s">
        <v>292</v>
      </c>
      <c r="C61" s="59" t="s">
        <v>293</v>
      </c>
      <c r="D61" s="77">
        <v>27.3</v>
      </c>
      <c r="E61" s="77">
        <v>27.3</v>
      </c>
      <c r="F61" s="77">
        <v>27.29</v>
      </c>
      <c r="G61" s="82">
        <v>27.29</v>
      </c>
      <c r="H61" s="82">
        <v>27.3</v>
      </c>
      <c r="I61" s="82">
        <v>27.29</v>
      </c>
      <c r="J61" s="77">
        <v>27.3</v>
      </c>
      <c r="K61" s="78">
        <v>-0.04</v>
      </c>
      <c r="L61" s="79">
        <v>5</v>
      </c>
      <c r="M61" s="80">
        <v>3467</v>
      </c>
      <c r="N61" s="80">
        <v>94623.25</v>
      </c>
    </row>
    <row r="62" spans="1:14" ht="12.95" customHeight="1">
      <c r="A62" s="58"/>
      <c r="B62" s="164" t="s">
        <v>91</v>
      </c>
      <c r="C62" s="165"/>
      <c r="D62" s="166"/>
      <c r="E62" s="167"/>
      <c r="F62" s="167"/>
      <c r="G62" s="167"/>
      <c r="H62" s="167"/>
      <c r="I62" s="167"/>
      <c r="J62" s="167"/>
      <c r="K62" s="168"/>
      <c r="L62" s="65">
        <f>SUM(L61:L61)</f>
        <v>5</v>
      </c>
      <c r="M62" s="65">
        <f>SUM(M61:M61)</f>
        <v>3467</v>
      </c>
      <c r="N62" s="65">
        <f>SUM(N61:N61)</f>
        <v>94623.25</v>
      </c>
    </row>
    <row r="63" spans="1:14" s="52" customFormat="1" ht="12.95" customHeight="1">
      <c r="B63" s="66" t="s">
        <v>121</v>
      </c>
      <c r="C63" s="161"/>
      <c r="D63" s="162"/>
      <c r="E63" s="162"/>
      <c r="F63" s="162"/>
      <c r="G63" s="162"/>
      <c r="H63" s="162"/>
      <c r="I63" s="162"/>
      <c r="J63" s="162"/>
      <c r="K63" s="163"/>
      <c r="L63" s="67">
        <f>L59++L56+L62</f>
        <v>9</v>
      </c>
      <c r="M63" s="67">
        <f t="shared" ref="M63:N63" si="0">M59++M56+M62</f>
        <v>145355</v>
      </c>
      <c r="N63" s="67">
        <f t="shared" si="0"/>
        <v>441876.37</v>
      </c>
    </row>
    <row r="64" spans="1:14" s="52" customFormat="1" ht="22.5" customHeight="1">
      <c r="A64" s="51"/>
      <c r="B64" s="169" t="s">
        <v>319</v>
      </c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1"/>
    </row>
    <row r="65" spans="1:14" s="52" customFormat="1" ht="44.25" customHeight="1">
      <c r="B65" s="53" t="s">
        <v>15</v>
      </c>
      <c r="C65" s="54" t="s">
        <v>20</v>
      </c>
      <c r="D65" s="54" t="s">
        <v>21</v>
      </c>
      <c r="E65" s="54" t="s">
        <v>22</v>
      </c>
      <c r="F65" s="54" t="s">
        <v>23</v>
      </c>
      <c r="G65" s="54" t="s">
        <v>24</v>
      </c>
      <c r="H65" s="54" t="s">
        <v>25</v>
      </c>
      <c r="I65" s="54" t="s">
        <v>19</v>
      </c>
      <c r="J65" s="54" t="s">
        <v>26</v>
      </c>
      <c r="K65" s="55" t="s">
        <v>27</v>
      </c>
      <c r="L65" s="56" t="s">
        <v>28</v>
      </c>
      <c r="M65" s="56" t="s">
        <v>18</v>
      </c>
      <c r="N65" s="57" t="s">
        <v>7</v>
      </c>
    </row>
    <row r="66" spans="1:14" ht="12.95" customHeight="1">
      <c r="A66" s="58"/>
      <c r="B66" s="158" t="s">
        <v>82</v>
      </c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60"/>
    </row>
    <row r="67" spans="1:14" ht="12.95" customHeight="1">
      <c r="A67" s="58"/>
      <c r="B67" s="93" t="s">
        <v>190</v>
      </c>
      <c r="C67" s="94" t="s">
        <v>191</v>
      </c>
      <c r="D67" s="90">
        <v>1.45</v>
      </c>
      <c r="E67" s="99">
        <v>1.49</v>
      </c>
      <c r="F67" s="99">
        <v>1.45</v>
      </c>
      <c r="G67" s="99">
        <v>1.45</v>
      </c>
      <c r="H67" s="99">
        <v>1.45</v>
      </c>
      <c r="I67" s="99">
        <v>1.49</v>
      </c>
      <c r="J67" s="99">
        <v>1.45</v>
      </c>
      <c r="K67" s="100">
        <v>2.76</v>
      </c>
      <c r="L67" s="97">
        <v>7</v>
      </c>
      <c r="M67" s="98">
        <v>1903521</v>
      </c>
      <c r="N67" s="98">
        <v>2763086.65</v>
      </c>
    </row>
    <row r="68" spans="1:14" ht="12.95" customHeight="1">
      <c r="A68" s="58"/>
      <c r="B68" s="164" t="s">
        <v>90</v>
      </c>
      <c r="C68" s="165"/>
      <c r="D68" s="166"/>
      <c r="E68" s="167"/>
      <c r="F68" s="167"/>
      <c r="G68" s="167"/>
      <c r="H68" s="167"/>
      <c r="I68" s="167"/>
      <c r="J68" s="167"/>
      <c r="K68" s="168"/>
      <c r="L68" s="65">
        <f>SUM(L67:L67)</f>
        <v>7</v>
      </c>
      <c r="M68" s="65">
        <f>SUM(M67:M67)</f>
        <v>1903521</v>
      </c>
      <c r="N68" s="65">
        <f>SUM(N67:N67)</f>
        <v>2763086.65</v>
      </c>
    </row>
    <row r="69" spans="1:14" ht="12.95" customHeight="1">
      <c r="A69" s="58"/>
      <c r="B69" s="158" t="s">
        <v>83</v>
      </c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60"/>
    </row>
    <row r="70" spans="1:14" ht="15.75">
      <c r="A70" s="58"/>
      <c r="B70" s="93" t="s">
        <v>301</v>
      </c>
      <c r="C70" s="94" t="s">
        <v>300</v>
      </c>
      <c r="D70" s="99">
        <v>2.7</v>
      </c>
      <c r="E70" s="99">
        <v>2.7</v>
      </c>
      <c r="F70" s="99">
        <v>2.7</v>
      </c>
      <c r="G70" s="99">
        <v>2.7</v>
      </c>
      <c r="H70" s="99">
        <v>2.42</v>
      </c>
      <c r="I70" s="99">
        <v>2.7</v>
      </c>
      <c r="J70" s="99">
        <v>2.65</v>
      </c>
      <c r="K70" s="100">
        <v>1.89</v>
      </c>
      <c r="L70" s="97">
        <v>2</v>
      </c>
      <c r="M70" s="98">
        <v>3000</v>
      </c>
      <c r="N70" s="98">
        <v>8100</v>
      </c>
    </row>
    <row r="71" spans="1:14" ht="12.95" customHeight="1">
      <c r="A71" s="58"/>
      <c r="B71" s="93" t="s">
        <v>202</v>
      </c>
      <c r="C71" s="94" t="s">
        <v>203</v>
      </c>
      <c r="D71" s="90">
        <v>1.98</v>
      </c>
      <c r="E71" s="99">
        <v>1.98</v>
      </c>
      <c r="F71" s="99">
        <v>1.98</v>
      </c>
      <c r="G71" s="99">
        <v>1.98</v>
      </c>
      <c r="H71" s="99">
        <v>1.9</v>
      </c>
      <c r="I71" s="99">
        <v>1.98</v>
      </c>
      <c r="J71" s="99">
        <v>1.9</v>
      </c>
      <c r="K71" s="100">
        <v>4.21</v>
      </c>
      <c r="L71" s="97">
        <v>1</v>
      </c>
      <c r="M71" s="98">
        <v>50000</v>
      </c>
      <c r="N71" s="98">
        <v>99000</v>
      </c>
    </row>
    <row r="72" spans="1:14" ht="12.95" customHeight="1">
      <c r="A72" s="58"/>
      <c r="B72" s="93" t="s">
        <v>38</v>
      </c>
      <c r="C72" s="94" t="s">
        <v>39</v>
      </c>
      <c r="D72" s="90">
        <v>1.34</v>
      </c>
      <c r="E72" s="99">
        <v>1.34</v>
      </c>
      <c r="F72" s="99">
        <v>1.33</v>
      </c>
      <c r="G72" s="99">
        <v>1.33</v>
      </c>
      <c r="H72" s="99">
        <v>1.32</v>
      </c>
      <c r="I72" s="99">
        <v>1.33</v>
      </c>
      <c r="J72" s="99">
        <v>1.35</v>
      </c>
      <c r="K72" s="100">
        <v>-1.48</v>
      </c>
      <c r="L72" s="97">
        <v>6</v>
      </c>
      <c r="M72" s="98">
        <v>3574739</v>
      </c>
      <c r="N72" s="98">
        <v>4759105.2699999996</v>
      </c>
    </row>
    <row r="73" spans="1:14" ht="12.95" customHeight="1">
      <c r="A73" s="58"/>
      <c r="B73" s="164" t="s">
        <v>90</v>
      </c>
      <c r="C73" s="165"/>
      <c r="D73" s="166"/>
      <c r="E73" s="167"/>
      <c r="F73" s="167"/>
      <c r="G73" s="167"/>
      <c r="H73" s="167"/>
      <c r="I73" s="167"/>
      <c r="J73" s="167"/>
      <c r="K73" s="168"/>
      <c r="L73" s="65">
        <f>SUM(L70:L72)</f>
        <v>9</v>
      </c>
      <c r="M73" s="65">
        <f>SUM(M70:M72)</f>
        <v>3627739</v>
      </c>
      <c r="N73" s="65">
        <f>SUM(N70:N72)</f>
        <v>4866205.2699999996</v>
      </c>
    </row>
    <row r="74" spans="1:14" ht="12.95" customHeight="1">
      <c r="A74" s="58"/>
      <c r="B74" s="158" t="s">
        <v>31</v>
      </c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60"/>
    </row>
    <row r="75" spans="1:14" ht="12.95" customHeight="1">
      <c r="A75" s="58"/>
      <c r="B75" s="93" t="s">
        <v>223</v>
      </c>
      <c r="C75" s="94" t="s">
        <v>224</v>
      </c>
      <c r="D75" s="77">
        <v>18.46</v>
      </c>
      <c r="E75" s="77">
        <v>18.5</v>
      </c>
      <c r="F75" s="77">
        <v>18.46</v>
      </c>
      <c r="G75" s="82">
        <v>18.48</v>
      </c>
      <c r="H75" s="82">
        <v>18.46</v>
      </c>
      <c r="I75" s="82">
        <v>18.46</v>
      </c>
      <c r="J75" s="77">
        <v>18.45</v>
      </c>
      <c r="K75" s="78">
        <v>0.05</v>
      </c>
      <c r="L75" s="79">
        <v>9</v>
      </c>
      <c r="M75" s="80">
        <v>265538</v>
      </c>
      <c r="N75" s="80">
        <v>4907031.4800000004</v>
      </c>
    </row>
    <row r="76" spans="1:14" ht="12.95" customHeight="1">
      <c r="A76" s="58"/>
      <c r="B76" s="93" t="s">
        <v>296</v>
      </c>
      <c r="C76" s="94" t="s">
        <v>297</v>
      </c>
      <c r="D76" s="77">
        <v>23</v>
      </c>
      <c r="E76" s="77">
        <v>23</v>
      </c>
      <c r="F76" s="77">
        <v>23</v>
      </c>
      <c r="G76" s="82">
        <v>23</v>
      </c>
      <c r="H76" s="82">
        <v>23</v>
      </c>
      <c r="I76" s="82">
        <v>23</v>
      </c>
      <c r="J76" s="77">
        <v>23</v>
      </c>
      <c r="K76" s="78">
        <v>0</v>
      </c>
      <c r="L76" s="79">
        <v>1</v>
      </c>
      <c r="M76" s="80">
        <v>305000</v>
      </c>
      <c r="N76" s="80">
        <v>7015000</v>
      </c>
    </row>
    <row r="77" spans="1:14" ht="12.95" customHeight="1">
      <c r="A77" s="58"/>
      <c r="B77" s="164" t="s">
        <v>91</v>
      </c>
      <c r="C77" s="165"/>
      <c r="D77" s="166"/>
      <c r="E77" s="167"/>
      <c r="F77" s="167"/>
      <c r="G77" s="167"/>
      <c r="H77" s="167"/>
      <c r="I77" s="167"/>
      <c r="J77" s="167"/>
      <c r="K77" s="168"/>
      <c r="L77" s="65">
        <f>SUM(L75:L76)</f>
        <v>10</v>
      </c>
      <c r="M77" s="65">
        <f>SUM(M75:M76)</f>
        <v>570538</v>
      </c>
      <c r="N77" s="65">
        <f>SUM(N75:N76)</f>
        <v>11922031.48</v>
      </c>
    </row>
    <row r="78" spans="1:14" ht="12.95" customHeight="1">
      <c r="A78" s="58"/>
      <c r="B78" s="158" t="s">
        <v>84</v>
      </c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60"/>
    </row>
    <row r="79" spans="1:14" ht="12.95" customHeight="1">
      <c r="A79" s="58"/>
      <c r="B79" s="46" t="s">
        <v>186</v>
      </c>
      <c r="C79" s="59" t="s">
        <v>187</v>
      </c>
      <c r="D79" s="63">
        <v>6.75</v>
      </c>
      <c r="E79" s="77">
        <v>7.09</v>
      </c>
      <c r="F79" s="77">
        <v>6.75</v>
      </c>
      <c r="G79" s="77">
        <v>6.87</v>
      </c>
      <c r="H79" s="77">
        <v>6.68</v>
      </c>
      <c r="I79" s="77">
        <v>6.85</v>
      </c>
      <c r="J79" s="77">
        <v>6.66</v>
      </c>
      <c r="K79" s="100">
        <v>2.85</v>
      </c>
      <c r="L79" s="79">
        <v>136</v>
      </c>
      <c r="M79" s="80">
        <v>16709368</v>
      </c>
      <c r="N79" s="80">
        <v>114868265.91</v>
      </c>
    </row>
    <row r="80" spans="1:14" ht="12.95" customHeight="1">
      <c r="A80" s="58"/>
      <c r="B80" s="164" t="s">
        <v>181</v>
      </c>
      <c r="C80" s="165"/>
      <c r="D80" s="166"/>
      <c r="E80" s="167"/>
      <c r="F80" s="167"/>
      <c r="G80" s="167"/>
      <c r="H80" s="167"/>
      <c r="I80" s="167"/>
      <c r="J80" s="167"/>
      <c r="K80" s="168"/>
      <c r="L80" s="64">
        <f>L79</f>
        <v>136</v>
      </c>
      <c r="M80" s="64">
        <f t="shared" ref="M80:N80" si="1">M79</f>
        <v>16709368</v>
      </c>
      <c r="N80" s="80">
        <f t="shared" si="1"/>
        <v>114868265.91</v>
      </c>
    </row>
    <row r="81" spans="1:14" s="52" customFormat="1" ht="12.95" customHeight="1">
      <c r="B81" s="66" t="s">
        <v>70</v>
      </c>
      <c r="C81" s="161"/>
      <c r="D81" s="162"/>
      <c r="E81" s="162"/>
      <c r="F81" s="162"/>
      <c r="G81" s="162"/>
      <c r="H81" s="162"/>
      <c r="I81" s="162"/>
      <c r="J81" s="162"/>
      <c r="K81" s="163"/>
      <c r="L81" s="67">
        <f>L80+L77+L73+L68</f>
        <v>162</v>
      </c>
      <c r="M81" s="67">
        <f>M80+M77+M73+M68</f>
        <v>22811166</v>
      </c>
      <c r="N81" s="67">
        <f>N80+N77+N73+N68</f>
        <v>134419589.31</v>
      </c>
    </row>
    <row r="82" spans="1:14" s="52" customFormat="1" ht="12.95" customHeight="1">
      <c r="B82" s="66" t="s">
        <v>40</v>
      </c>
      <c r="C82" s="161"/>
      <c r="D82" s="162"/>
      <c r="E82" s="162"/>
      <c r="F82" s="162"/>
      <c r="G82" s="162"/>
      <c r="H82" s="162"/>
      <c r="I82" s="162"/>
      <c r="J82" s="162"/>
      <c r="K82" s="163"/>
      <c r="L82" s="67">
        <f>L81+L63+L51</f>
        <v>1566</v>
      </c>
      <c r="M82" s="67">
        <f>M81+M63+M51</f>
        <v>1514190765</v>
      </c>
      <c r="N82" s="67">
        <f>N81+N63+N51</f>
        <v>1751993719.4500003</v>
      </c>
    </row>
    <row r="83" spans="1:14" ht="12.95" customHeight="1">
      <c r="A83" s="58"/>
      <c r="N83" s="71"/>
    </row>
    <row r="84" spans="1:14" s="52" customFormat="1" ht="18.75" customHeight="1">
      <c r="B84" s="58"/>
      <c r="C84" s="68"/>
      <c r="D84" s="58"/>
      <c r="E84" s="58"/>
      <c r="F84" s="58"/>
      <c r="G84" s="58"/>
      <c r="H84" s="58"/>
      <c r="I84" s="58"/>
      <c r="J84" s="69"/>
      <c r="K84" s="70"/>
      <c r="L84" s="71"/>
      <c r="M84" s="71"/>
      <c r="N84" s="72"/>
    </row>
    <row r="85" spans="1:14" s="52" customFormat="1" ht="18.75" customHeight="1">
      <c r="B85" s="58"/>
      <c r="C85" s="68"/>
      <c r="D85" s="58"/>
      <c r="E85" s="58"/>
      <c r="F85" s="58"/>
      <c r="G85" s="58"/>
      <c r="H85" s="58"/>
      <c r="I85" s="58"/>
      <c r="J85" s="69"/>
      <c r="K85" s="70"/>
      <c r="L85" s="71"/>
      <c r="M85" s="71"/>
      <c r="N85" s="72"/>
    </row>
    <row r="86" spans="1:14" ht="12.95" customHeight="1">
      <c r="A86" s="58"/>
    </row>
  </sheetData>
  <mergeCells count="49">
    <mergeCell ref="B52:N52"/>
    <mergeCell ref="B54:N54"/>
    <mergeCell ref="B56:C56"/>
    <mergeCell ref="D56:K56"/>
    <mergeCell ref="B32:N32"/>
    <mergeCell ref="D39:K39"/>
    <mergeCell ref="B39:C39"/>
    <mergeCell ref="C51:K51"/>
    <mergeCell ref="B40:N40"/>
    <mergeCell ref="D44:K44"/>
    <mergeCell ref="B44:C44"/>
    <mergeCell ref="B45:N45"/>
    <mergeCell ref="B50:C50"/>
    <mergeCell ref="D50:K50"/>
    <mergeCell ref="C82:K82"/>
    <mergeCell ref="B64:N64"/>
    <mergeCell ref="C81:K81"/>
    <mergeCell ref="B69:N69"/>
    <mergeCell ref="B73:C73"/>
    <mergeCell ref="D73:K73"/>
    <mergeCell ref="B78:N78"/>
    <mergeCell ref="B80:C80"/>
    <mergeCell ref="D80:K80"/>
    <mergeCell ref="B77:C77"/>
    <mergeCell ref="D77:K77"/>
    <mergeCell ref="B74:N74"/>
    <mergeCell ref="B66:N66"/>
    <mergeCell ref="B68:C68"/>
    <mergeCell ref="D68:K68"/>
    <mergeCell ref="B1:N1"/>
    <mergeCell ref="B3:N3"/>
    <mergeCell ref="B19:C19"/>
    <mergeCell ref="D19:K19"/>
    <mergeCell ref="B20:N20"/>
    <mergeCell ref="B23:C23"/>
    <mergeCell ref="D23:K23"/>
    <mergeCell ref="B27:N27"/>
    <mergeCell ref="B31:C31"/>
    <mergeCell ref="D31:K31"/>
    <mergeCell ref="B24:N24"/>
    <mergeCell ref="B26:C26"/>
    <mergeCell ref="D26:K26"/>
    <mergeCell ref="B57:N57"/>
    <mergeCell ref="C63:K63"/>
    <mergeCell ref="B59:C59"/>
    <mergeCell ref="D59:K59"/>
    <mergeCell ref="B60:N60"/>
    <mergeCell ref="B62:C62"/>
    <mergeCell ref="D62:K6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zoomScale="130" zoomScaleNormal="130" workbookViewId="0">
      <selection activeCell="G10" sqref="G10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175" t="s">
        <v>316</v>
      </c>
      <c r="B1" s="175"/>
      <c r="C1" s="175"/>
      <c r="D1" s="175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176" t="s">
        <v>29</v>
      </c>
      <c r="B3" s="177"/>
      <c r="C3" s="177"/>
      <c r="D3" s="178"/>
    </row>
    <row r="4" spans="1:4" ht="12.6" customHeight="1">
      <c r="A4" s="46" t="s">
        <v>165</v>
      </c>
      <c r="B4" s="59" t="s">
        <v>166</v>
      </c>
      <c r="C4" s="99">
        <v>0.25</v>
      </c>
      <c r="D4" s="99">
        <v>0.28999999999999998</v>
      </c>
    </row>
    <row r="5" spans="1:4" ht="12.6" customHeight="1">
      <c r="A5" s="46" t="s">
        <v>217</v>
      </c>
      <c r="B5" s="59" t="s">
        <v>218</v>
      </c>
      <c r="C5" s="99">
        <v>1.1000000000000001</v>
      </c>
      <c r="D5" s="99">
        <v>1.1000000000000001</v>
      </c>
    </row>
    <row r="6" spans="1:4" ht="12.6" customHeight="1">
      <c r="A6" s="46" t="s">
        <v>216</v>
      </c>
      <c r="B6" s="59" t="s">
        <v>148</v>
      </c>
      <c r="C6" s="99">
        <v>0.16</v>
      </c>
      <c r="D6" s="99">
        <v>0.16</v>
      </c>
    </row>
    <row r="7" spans="1:4" ht="12.6" customHeight="1">
      <c r="A7" s="46" t="s">
        <v>163</v>
      </c>
      <c r="B7" s="59" t="s">
        <v>164</v>
      </c>
      <c r="C7" s="99">
        <v>0.95</v>
      </c>
      <c r="D7" s="99">
        <v>0.95</v>
      </c>
    </row>
    <row r="8" spans="1:4" ht="12.6" customHeight="1">
      <c r="A8" s="46" t="s">
        <v>153</v>
      </c>
      <c r="B8" s="59" t="s">
        <v>154</v>
      </c>
      <c r="C8" s="47">
        <v>2.2000000000000002</v>
      </c>
      <c r="D8" s="47">
        <v>2.2000000000000002</v>
      </c>
    </row>
    <row r="9" spans="1:4" ht="12.6" customHeight="1">
      <c r="A9" s="172" t="s">
        <v>93</v>
      </c>
      <c r="B9" s="173"/>
      <c r="C9" s="173"/>
      <c r="D9" s="174"/>
    </row>
    <row r="10" spans="1:4" ht="12.6" customHeight="1">
      <c r="A10" s="46" t="s">
        <v>179</v>
      </c>
      <c r="B10" s="59" t="s">
        <v>180</v>
      </c>
      <c r="C10" s="77">
        <v>0.44</v>
      </c>
      <c r="D10" s="77">
        <v>0.44</v>
      </c>
    </row>
    <row r="11" spans="1:4" ht="12.6" customHeight="1">
      <c r="A11" s="46" t="s">
        <v>271</v>
      </c>
      <c r="B11" s="59" t="s">
        <v>272</v>
      </c>
      <c r="C11" s="77">
        <v>0.78</v>
      </c>
      <c r="D11" s="77">
        <v>0.78</v>
      </c>
    </row>
    <row r="12" spans="1:4" ht="12.6" customHeight="1">
      <c r="A12" s="172" t="s">
        <v>82</v>
      </c>
      <c r="B12" s="173"/>
      <c r="C12" s="173"/>
      <c r="D12" s="174"/>
    </row>
    <row r="13" spans="1:4" ht="12.6" customHeight="1">
      <c r="A13" s="46" t="s">
        <v>95</v>
      </c>
      <c r="B13" s="59" t="s">
        <v>94</v>
      </c>
      <c r="C13" s="77">
        <v>7</v>
      </c>
      <c r="D13" s="99">
        <v>7</v>
      </c>
    </row>
    <row r="14" spans="1:4" ht="12.6" customHeight="1">
      <c r="A14" s="46" t="s">
        <v>175</v>
      </c>
      <c r="B14" s="59" t="s">
        <v>176</v>
      </c>
      <c r="C14" s="77">
        <v>0.71</v>
      </c>
      <c r="D14" s="77">
        <v>0.71</v>
      </c>
    </row>
    <row r="15" spans="1:4" ht="12.6" customHeight="1">
      <c r="A15" s="46" t="s">
        <v>157</v>
      </c>
      <c r="B15" s="59" t="s">
        <v>158</v>
      </c>
      <c r="C15" s="77">
        <v>0.65</v>
      </c>
      <c r="D15" s="77">
        <v>0.65</v>
      </c>
    </row>
    <row r="16" spans="1:4" ht="12.6" customHeight="1">
      <c r="A16" s="172" t="s">
        <v>83</v>
      </c>
      <c r="B16" s="173"/>
      <c r="C16" s="173"/>
      <c r="D16" s="174"/>
    </row>
    <row r="17" spans="1:4" ht="12.6" customHeight="1">
      <c r="A17" s="93" t="s">
        <v>299</v>
      </c>
      <c r="B17" s="94" t="s">
        <v>298</v>
      </c>
      <c r="C17" s="90">
        <v>2.4</v>
      </c>
      <c r="D17" s="99">
        <v>2.4</v>
      </c>
    </row>
    <row r="18" spans="1:4" ht="12.6" customHeight="1">
      <c r="A18" s="46" t="s">
        <v>167</v>
      </c>
      <c r="B18" s="59" t="s">
        <v>168</v>
      </c>
      <c r="C18" s="77">
        <v>2.81</v>
      </c>
      <c r="D18" s="77">
        <v>2.85</v>
      </c>
    </row>
    <row r="19" spans="1:4" ht="12.6" customHeight="1">
      <c r="A19" s="46" t="s">
        <v>96</v>
      </c>
      <c r="B19" s="59" t="s">
        <v>97</v>
      </c>
      <c r="C19" s="99">
        <v>5.6</v>
      </c>
      <c r="D19" s="114">
        <v>5.6</v>
      </c>
    </row>
    <row r="20" spans="1:4" ht="12.6" customHeight="1">
      <c r="A20" s="46" t="s">
        <v>110</v>
      </c>
      <c r="B20" s="59" t="s">
        <v>111</v>
      </c>
      <c r="C20" s="77">
        <v>2</v>
      </c>
      <c r="D20" s="77">
        <v>2</v>
      </c>
    </row>
    <row r="21" spans="1:4" ht="12.6" customHeight="1">
      <c r="A21" s="176" t="s">
        <v>31</v>
      </c>
      <c r="B21" s="177" t="s">
        <v>31</v>
      </c>
      <c r="C21" s="177"/>
      <c r="D21" s="178"/>
    </row>
    <row r="22" spans="1:4" ht="12.6" customHeight="1">
      <c r="A22" s="46" t="s">
        <v>282</v>
      </c>
      <c r="B22" s="59" t="s">
        <v>281</v>
      </c>
      <c r="C22" s="99">
        <v>9</v>
      </c>
      <c r="D22" s="99">
        <v>9</v>
      </c>
    </row>
    <row r="23" spans="1:4" ht="12.6" customHeight="1">
      <c r="A23" s="46" t="s">
        <v>210</v>
      </c>
      <c r="B23" s="59" t="s">
        <v>211</v>
      </c>
      <c r="C23" s="99">
        <v>103</v>
      </c>
      <c r="D23" s="99">
        <v>103</v>
      </c>
    </row>
    <row r="24" spans="1:4" ht="12.6" customHeight="1">
      <c r="A24" s="176" t="s">
        <v>84</v>
      </c>
      <c r="B24" s="177"/>
      <c r="C24" s="177"/>
      <c r="D24" s="178"/>
    </row>
    <row r="25" spans="1:4" ht="12.6" customHeight="1">
      <c r="A25" s="46" t="s">
        <v>171</v>
      </c>
      <c r="B25" s="59" t="s">
        <v>172</v>
      </c>
      <c r="C25" s="99">
        <v>2.11</v>
      </c>
      <c r="D25" s="99">
        <v>2.11</v>
      </c>
    </row>
    <row r="26" spans="1:4" ht="12.6" customHeight="1">
      <c r="A26" s="46" t="s">
        <v>273</v>
      </c>
      <c r="B26" s="59" t="s">
        <v>274</v>
      </c>
      <c r="C26" s="99">
        <v>5.99</v>
      </c>
      <c r="D26" s="99">
        <v>5.99</v>
      </c>
    </row>
    <row r="27" spans="1:4" ht="24" customHeight="1">
      <c r="A27" s="73" t="s">
        <v>41</v>
      </c>
      <c r="B27" s="73" t="s">
        <v>20</v>
      </c>
      <c r="C27" s="73" t="s">
        <v>92</v>
      </c>
      <c r="D27" s="73" t="s">
        <v>19</v>
      </c>
    </row>
    <row r="28" spans="1:4" ht="12.6" customHeight="1">
      <c r="A28" s="172" t="s">
        <v>29</v>
      </c>
      <c r="B28" s="173"/>
      <c r="C28" s="173"/>
      <c r="D28" s="174"/>
    </row>
    <row r="29" spans="1:4" ht="12.6" customHeight="1">
      <c r="A29" s="46" t="s">
        <v>285</v>
      </c>
      <c r="B29" s="59" t="s">
        <v>286</v>
      </c>
      <c r="C29" s="99">
        <v>0.23</v>
      </c>
      <c r="D29" s="99">
        <v>0.23</v>
      </c>
    </row>
    <row r="30" spans="1:4" ht="12.6" customHeight="1">
      <c r="A30" s="46" t="s">
        <v>173</v>
      </c>
      <c r="B30" s="59" t="s">
        <v>174</v>
      </c>
      <c r="C30" s="99">
        <v>0.56000000000000005</v>
      </c>
      <c r="D30" s="99">
        <v>0.56000000000000005</v>
      </c>
    </row>
    <row r="31" spans="1:4" ht="12.6" customHeight="1">
      <c r="A31" s="46" t="s">
        <v>309</v>
      </c>
      <c r="B31" s="59" t="s">
        <v>310</v>
      </c>
      <c r="C31" s="99">
        <v>0.05</v>
      </c>
      <c r="D31" s="99">
        <v>0.05</v>
      </c>
    </row>
    <row r="32" spans="1:4" ht="12.6" customHeight="1">
      <c r="A32" s="46" t="s">
        <v>140</v>
      </c>
      <c r="B32" s="59" t="s">
        <v>141</v>
      </c>
      <c r="C32" s="99">
        <v>0.1</v>
      </c>
      <c r="D32" s="99">
        <v>0.1</v>
      </c>
    </row>
    <row r="33" spans="1:4" ht="12.6" customHeight="1">
      <c r="A33" s="46" t="s">
        <v>279</v>
      </c>
      <c r="B33" s="59" t="s">
        <v>280</v>
      </c>
      <c r="C33" s="99">
        <v>0.3</v>
      </c>
      <c r="D33" s="99">
        <v>0.3</v>
      </c>
    </row>
    <row r="34" spans="1:4" ht="12.6" customHeight="1">
      <c r="A34" s="105" t="s">
        <v>269</v>
      </c>
      <c r="B34" s="106" t="s">
        <v>270</v>
      </c>
      <c r="C34" s="99">
        <v>1.05</v>
      </c>
      <c r="D34" s="99">
        <v>1.05</v>
      </c>
    </row>
    <row r="35" spans="1:4" ht="12.6" customHeight="1">
      <c r="A35" s="105" t="s">
        <v>261</v>
      </c>
      <c r="B35" s="106" t="s">
        <v>262</v>
      </c>
      <c r="C35" s="99">
        <v>0.09</v>
      </c>
      <c r="D35" s="99">
        <v>0.09</v>
      </c>
    </row>
    <row r="36" spans="1:4" ht="12.6" customHeight="1">
      <c r="A36" s="46" t="s">
        <v>247</v>
      </c>
      <c r="B36" s="59" t="s">
        <v>248</v>
      </c>
      <c r="C36" s="99">
        <v>1</v>
      </c>
      <c r="D36" s="99">
        <v>1</v>
      </c>
    </row>
    <row r="37" spans="1:4" ht="12.6" customHeight="1">
      <c r="A37" s="46" t="s">
        <v>243</v>
      </c>
      <c r="B37" s="59" t="s">
        <v>244</v>
      </c>
      <c r="C37" s="82">
        <v>0.85</v>
      </c>
      <c r="D37" s="77">
        <v>0.85</v>
      </c>
    </row>
    <row r="38" spans="1:4" ht="12.6" customHeight="1">
      <c r="A38" s="46" t="s">
        <v>123</v>
      </c>
      <c r="B38" s="59" t="s">
        <v>122</v>
      </c>
      <c r="C38" s="82">
        <v>1</v>
      </c>
      <c r="D38" s="82">
        <v>1</v>
      </c>
    </row>
    <row r="39" spans="1:4" ht="12.6" customHeight="1">
      <c r="A39" s="46" t="s">
        <v>231</v>
      </c>
      <c r="B39" s="59" t="s">
        <v>232</v>
      </c>
      <c r="C39" s="82">
        <v>1</v>
      </c>
      <c r="D39" s="90">
        <v>1</v>
      </c>
    </row>
    <row r="40" spans="1:4" ht="12.6" customHeight="1">
      <c r="A40" s="85" t="s">
        <v>212</v>
      </c>
      <c r="B40" s="86" t="s">
        <v>213</v>
      </c>
      <c r="C40" s="82">
        <v>1</v>
      </c>
      <c r="D40" s="82">
        <v>1</v>
      </c>
    </row>
    <row r="41" spans="1:4" ht="12.6" customHeight="1">
      <c r="A41" s="46" t="s">
        <v>182</v>
      </c>
      <c r="B41" s="59" t="s">
        <v>183</v>
      </c>
      <c r="C41" s="82">
        <v>0.75</v>
      </c>
      <c r="D41" s="82">
        <v>0.75</v>
      </c>
    </row>
    <row r="42" spans="1:4" ht="12.6" customHeight="1">
      <c r="A42" s="46" t="s">
        <v>144</v>
      </c>
      <c r="B42" s="59" t="s">
        <v>145</v>
      </c>
      <c r="C42" s="82">
        <v>1</v>
      </c>
      <c r="D42" s="82">
        <v>1</v>
      </c>
    </row>
    <row r="43" spans="1:4" ht="12.6" customHeight="1">
      <c r="A43" s="46" t="s">
        <v>98</v>
      </c>
      <c r="B43" s="59" t="s">
        <v>99</v>
      </c>
      <c r="C43" s="82">
        <v>0.94</v>
      </c>
      <c r="D43" s="82">
        <v>0.94</v>
      </c>
    </row>
    <row r="44" spans="1:4" ht="12.6" customHeight="1">
      <c r="A44" s="83" t="s">
        <v>204</v>
      </c>
      <c r="B44" s="84" t="s">
        <v>205</v>
      </c>
      <c r="C44" s="82">
        <v>1</v>
      </c>
      <c r="D44" s="82">
        <v>1</v>
      </c>
    </row>
    <row r="45" spans="1:4" ht="12.6" customHeight="1">
      <c r="A45" s="105" t="s">
        <v>253</v>
      </c>
      <c r="B45" s="106" t="s">
        <v>254</v>
      </c>
      <c r="C45" s="99">
        <v>1</v>
      </c>
      <c r="D45" s="99">
        <v>1</v>
      </c>
    </row>
    <row r="46" spans="1:4" ht="12.6" customHeight="1">
      <c r="A46" s="172" t="s">
        <v>82</v>
      </c>
      <c r="B46" s="173"/>
      <c r="C46" s="173"/>
      <c r="D46" s="174"/>
    </row>
    <row r="47" spans="1:4" ht="12.6" customHeight="1">
      <c r="A47" s="46" t="s">
        <v>33</v>
      </c>
      <c r="B47" s="59" t="s">
        <v>34</v>
      </c>
      <c r="C47" s="99">
        <v>1.68</v>
      </c>
      <c r="D47" s="99">
        <v>1.68</v>
      </c>
    </row>
    <row r="48" spans="1:4" ht="12.6" customHeight="1">
      <c r="A48" s="172" t="s">
        <v>93</v>
      </c>
      <c r="B48" s="173"/>
      <c r="C48" s="173"/>
      <c r="D48" s="174"/>
    </row>
    <row r="49" spans="1:4" ht="12.6" customHeight="1">
      <c r="A49" s="46" t="s">
        <v>225</v>
      </c>
      <c r="B49" s="59" t="s">
        <v>226</v>
      </c>
      <c r="C49" s="77">
        <v>5.16</v>
      </c>
      <c r="D49" s="77">
        <v>5.2</v>
      </c>
    </row>
    <row r="50" spans="1:4" ht="12.6" customHeight="1">
      <c r="A50" s="46" t="s">
        <v>221</v>
      </c>
      <c r="B50" s="59" t="s">
        <v>222</v>
      </c>
      <c r="C50" s="99">
        <v>0.82</v>
      </c>
      <c r="D50" s="99">
        <v>0.82</v>
      </c>
    </row>
    <row r="51" spans="1:4" ht="12.6" customHeight="1">
      <c r="A51" s="172" t="s">
        <v>152</v>
      </c>
      <c r="B51" s="173"/>
      <c r="C51" s="173"/>
      <c r="D51" s="174"/>
    </row>
    <row r="52" spans="1:4" ht="12.6" customHeight="1">
      <c r="A52" s="46" t="s">
        <v>151</v>
      </c>
      <c r="B52" s="59" t="s">
        <v>150</v>
      </c>
      <c r="C52" s="99">
        <v>0.69</v>
      </c>
      <c r="D52" s="99">
        <v>0.69</v>
      </c>
    </row>
    <row r="53" spans="1:4" ht="12.6" customHeight="1">
      <c r="A53" s="46" t="s">
        <v>246</v>
      </c>
      <c r="B53" s="59" t="s">
        <v>245</v>
      </c>
      <c r="C53" s="77">
        <v>1.26</v>
      </c>
      <c r="D53" s="77">
        <v>1.26</v>
      </c>
    </row>
    <row r="54" spans="1:4" ht="12.6" customHeight="1">
      <c r="A54" s="172" t="s">
        <v>83</v>
      </c>
      <c r="B54" s="173"/>
      <c r="C54" s="173"/>
      <c r="D54" s="174"/>
    </row>
    <row r="55" spans="1:4" ht="12.6" customHeight="1">
      <c r="A55" s="46" t="s">
        <v>87</v>
      </c>
      <c r="B55" s="59" t="s">
        <v>37</v>
      </c>
      <c r="C55" s="82">
        <v>0.81</v>
      </c>
      <c r="D55" s="82">
        <v>0.81</v>
      </c>
    </row>
    <row r="56" spans="1:4" ht="12.6" customHeight="1">
      <c r="A56" s="105" t="s">
        <v>295</v>
      </c>
      <c r="B56" s="106" t="s">
        <v>294</v>
      </c>
      <c r="C56" s="99">
        <v>100</v>
      </c>
      <c r="D56" s="99">
        <v>100</v>
      </c>
    </row>
    <row r="57" spans="1:4" ht="12.6" customHeight="1">
      <c r="A57" s="105" t="s">
        <v>256</v>
      </c>
      <c r="B57" s="106" t="s">
        <v>255</v>
      </c>
      <c r="C57" s="99">
        <v>2.86</v>
      </c>
      <c r="D57" s="99">
        <v>2.86</v>
      </c>
    </row>
    <row r="58" spans="1:4" ht="24" customHeight="1">
      <c r="A58" s="73" t="s">
        <v>41</v>
      </c>
      <c r="B58" s="73" t="s">
        <v>20</v>
      </c>
      <c r="C58" s="73" t="s">
        <v>92</v>
      </c>
      <c r="D58" s="73" t="s">
        <v>19</v>
      </c>
    </row>
    <row r="59" spans="1:4" ht="12.6" customHeight="1">
      <c r="A59" s="172" t="s">
        <v>82</v>
      </c>
      <c r="B59" s="173"/>
      <c r="C59" s="173"/>
      <c r="D59" s="174"/>
    </row>
    <row r="60" spans="1:4">
      <c r="A60" s="93" t="s">
        <v>85</v>
      </c>
      <c r="B60" s="94" t="s">
        <v>42</v>
      </c>
      <c r="C60" s="90">
        <v>1.71</v>
      </c>
      <c r="D60" s="99">
        <v>1.75</v>
      </c>
    </row>
    <row r="61" spans="1:4" ht="12.6" customHeight="1">
      <c r="A61" s="172" t="s">
        <v>83</v>
      </c>
      <c r="B61" s="173"/>
      <c r="C61" s="173"/>
      <c r="D61" s="174"/>
    </row>
    <row r="62" spans="1:4">
      <c r="A62" s="93" t="s">
        <v>100</v>
      </c>
      <c r="B62" s="94" t="s">
        <v>101</v>
      </c>
      <c r="C62" s="90">
        <v>1.65</v>
      </c>
      <c r="D62" s="99">
        <v>1.65</v>
      </c>
    </row>
    <row r="63" spans="1:4">
      <c r="A63" s="93" t="s">
        <v>251</v>
      </c>
      <c r="B63" s="94" t="s">
        <v>252</v>
      </c>
      <c r="C63" s="99">
        <v>1.6</v>
      </c>
      <c r="D63" s="99">
        <v>1.6</v>
      </c>
    </row>
    <row r="64" spans="1:4">
      <c r="A64" s="93" t="s">
        <v>146</v>
      </c>
      <c r="B64" s="94" t="s">
        <v>147</v>
      </c>
      <c r="C64" s="99">
        <v>1.65</v>
      </c>
      <c r="D64" s="99">
        <v>1.65</v>
      </c>
    </row>
  </sheetData>
  <mergeCells count="14">
    <mergeCell ref="A1:D1"/>
    <mergeCell ref="A3:D3"/>
    <mergeCell ref="A24:D24"/>
    <mergeCell ref="A28:D28"/>
    <mergeCell ref="A21:D21"/>
    <mergeCell ref="A16:D16"/>
    <mergeCell ref="A12:D12"/>
    <mergeCell ref="A61:D61"/>
    <mergeCell ref="A51:D51"/>
    <mergeCell ref="A54:D54"/>
    <mergeCell ref="A9:D9"/>
    <mergeCell ref="A48:D48"/>
    <mergeCell ref="A46:D46"/>
    <mergeCell ref="A59:D5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31"/>
  <sheetViews>
    <sheetView tabSelected="1" workbookViewId="0">
      <selection activeCell="K16" sqref="K16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25" t="s">
        <v>0</v>
      </c>
      <c r="C1" s="225"/>
      <c r="D1" s="225"/>
      <c r="E1" s="225"/>
      <c r="F1" s="226"/>
      <c r="H1" s="227"/>
      <c r="I1" s="227"/>
    </row>
    <row r="2" spans="1:9" ht="18">
      <c r="B2" s="225" t="s">
        <v>320</v>
      </c>
      <c r="C2" s="225"/>
      <c r="D2" s="225"/>
      <c r="E2" s="225"/>
      <c r="F2" s="225"/>
      <c r="H2" s="227"/>
      <c r="I2" s="227"/>
    </row>
    <row r="3" spans="1:9" ht="18">
      <c r="B3" s="228" t="s">
        <v>321</v>
      </c>
      <c r="C3" s="229"/>
      <c r="D3" s="230"/>
      <c r="E3" s="226"/>
      <c r="F3" s="226"/>
      <c r="H3" s="227"/>
      <c r="I3" s="227"/>
    </row>
    <row r="4" spans="1:9" ht="18">
      <c r="B4" s="228"/>
      <c r="C4" s="229"/>
      <c r="D4" s="230"/>
      <c r="E4" s="226"/>
      <c r="F4" s="226"/>
      <c r="H4" s="227"/>
      <c r="I4" s="227"/>
    </row>
    <row r="5" spans="1:9" ht="18">
      <c r="B5" s="228"/>
      <c r="C5" s="229"/>
      <c r="D5" s="230"/>
      <c r="E5" s="226"/>
      <c r="F5" s="226"/>
      <c r="H5" s="227"/>
      <c r="I5" s="227"/>
    </row>
    <row r="6" spans="1:9" ht="17.100000000000001" customHeight="1">
      <c r="B6" s="231" t="s">
        <v>322</v>
      </c>
      <c r="C6" s="232"/>
      <c r="D6" s="232"/>
      <c r="E6" s="233"/>
      <c r="F6" s="233"/>
      <c r="H6" s="227"/>
      <c r="I6" s="227"/>
    </row>
    <row r="7" spans="1:9">
      <c r="B7" s="234" t="s">
        <v>41</v>
      </c>
      <c r="C7" s="235" t="s">
        <v>20</v>
      </c>
      <c r="D7" s="236" t="s">
        <v>323</v>
      </c>
      <c r="E7" s="237" t="s">
        <v>324</v>
      </c>
      <c r="F7" s="237" t="s">
        <v>325</v>
      </c>
      <c r="H7" s="227"/>
      <c r="I7" s="227"/>
    </row>
    <row r="8" spans="1:9" ht="17.100000000000001" customHeight="1">
      <c r="B8" s="238" t="s">
        <v>29</v>
      </c>
      <c r="C8" s="239"/>
      <c r="D8" s="239"/>
      <c r="E8" s="239"/>
      <c r="F8" s="240"/>
    </row>
    <row r="9" spans="1:9" ht="17.100000000000001" customHeight="1">
      <c r="A9" s="109"/>
      <c r="B9" s="241" t="s">
        <v>326</v>
      </c>
      <c r="C9" s="241" t="s">
        <v>260</v>
      </c>
      <c r="D9" s="242">
        <v>5</v>
      </c>
      <c r="E9" s="243">
        <v>5416667</v>
      </c>
      <c r="F9" s="243">
        <v>16292501.01</v>
      </c>
    </row>
    <row r="10" spans="1:9" ht="17.100000000000001" customHeight="1">
      <c r="A10" s="109"/>
      <c r="B10" s="241" t="s">
        <v>327</v>
      </c>
      <c r="C10" s="241" t="s">
        <v>258</v>
      </c>
      <c r="D10" s="242">
        <v>26</v>
      </c>
      <c r="E10" s="243">
        <v>6200000</v>
      </c>
      <c r="F10" s="243">
        <v>25798636.170000002</v>
      </c>
    </row>
    <row r="11" spans="1:9" ht="17.100000000000001" customHeight="1">
      <c r="A11" s="109"/>
      <c r="B11" s="241" t="s">
        <v>328</v>
      </c>
      <c r="C11" s="241" t="s">
        <v>240</v>
      </c>
      <c r="D11" s="242">
        <v>29</v>
      </c>
      <c r="E11" s="243">
        <v>155000000</v>
      </c>
      <c r="F11" s="243">
        <v>300118880.27999997</v>
      </c>
    </row>
    <row r="12" spans="1:9" ht="17.100000000000001" customHeight="1">
      <c r="A12" s="109"/>
      <c r="B12" s="244" t="s">
        <v>329</v>
      </c>
      <c r="C12" s="245"/>
      <c r="D12" s="242">
        <f>SUM(D9:D11)</f>
        <v>60</v>
      </c>
      <c r="E12" s="243">
        <f>SUM(E9:E11)</f>
        <v>166616667</v>
      </c>
      <c r="F12" s="243">
        <f>SUM(F9:F11)</f>
        <v>342210017.45999998</v>
      </c>
    </row>
    <row r="13" spans="1:9">
      <c r="A13" s="109"/>
      <c r="B13" s="246" t="s">
        <v>40</v>
      </c>
      <c r="C13" s="247"/>
      <c r="D13" s="242">
        <f>D12</f>
        <v>60</v>
      </c>
      <c r="E13" s="243">
        <f>E12</f>
        <v>166616667</v>
      </c>
      <c r="F13" s="243">
        <f>F12</f>
        <v>342210017.45999998</v>
      </c>
    </row>
    <row r="14" spans="1:9">
      <c r="A14" s="109"/>
      <c r="B14" s="109"/>
      <c r="D14" s="248"/>
      <c r="E14" s="249"/>
      <c r="F14" s="249"/>
    </row>
    <row r="15" spans="1:9" ht="18.75">
      <c r="A15" s="109"/>
      <c r="B15" s="250" t="s">
        <v>330</v>
      </c>
      <c r="C15" s="251"/>
      <c r="D15" s="252"/>
      <c r="E15" s="253"/>
      <c r="F15" s="254"/>
    </row>
    <row r="16" spans="1:9" ht="31.5">
      <c r="A16" s="109"/>
      <c r="B16" s="255" t="s">
        <v>41</v>
      </c>
      <c r="C16" s="235" t="s">
        <v>20</v>
      </c>
      <c r="D16" s="256" t="s">
        <v>323</v>
      </c>
      <c r="E16" s="257" t="s">
        <v>324</v>
      </c>
      <c r="F16" s="257" t="s">
        <v>325</v>
      </c>
    </row>
    <row r="17" spans="1:6">
      <c r="A17" s="109"/>
      <c r="B17" s="238" t="s">
        <v>29</v>
      </c>
      <c r="C17" s="239"/>
      <c r="D17" s="239"/>
      <c r="E17" s="239"/>
      <c r="F17" s="240"/>
    </row>
    <row r="18" spans="1:6" ht="17.100000000000001" customHeight="1">
      <c r="A18" s="258"/>
      <c r="B18" s="259" t="s">
        <v>327</v>
      </c>
      <c r="C18" s="259" t="s">
        <v>258</v>
      </c>
      <c r="D18" s="242">
        <v>94</v>
      </c>
      <c r="E18" s="243">
        <v>52987856</v>
      </c>
      <c r="F18" s="243">
        <v>217716000.06</v>
      </c>
    </row>
    <row r="19" spans="1:6" ht="17.100000000000001" customHeight="1">
      <c r="A19" s="258"/>
      <c r="B19" s="259" t="s">
        <v>328</v>
      </c>
      <c r="C19" s="259" t="s">
        <v>240</v>
      </c>
      <c r="D19" s="242">
        <v>6</v>
      </c>
      <c r="E19" s="243">
        <v>459743</v>
      </c>
      <c r="F19" s="243">
        <v>901096.28</v>
      </c>
    </row>
    <row r="20" spans="1:6">
      <c r="A20" s="258"/>
      <c r="B20" s="260" t="s">
        <v>329</v>
      </c>
      <c r="C20" s="261"/>
      <c r="D20" s="242">
        <f>SUM(D18:D19)</f>
        <v>100</v>
      </c>
      <c r="E20" s="243">
        <f>SUM(E18:E19)</f>
        <v>53447599</v>
      </c>
      <c r="F20" s="243">
        <f>SUM(F18:F19)</f>
        <v>218617096.34</v>
      </c>
    </row>
    <row r="21" spans="1:6">
      <c r="A21" s="258"/>
      <c r="B21" s="262" t="s">
        <v>30</v>
      </c>
      <c r="C21" s="263"/>
      <c r="D21" s="263"/>
      <c r="E21" s="263"/>
      <c r="F21" s="264"/>
    </row>
    <row r="22" spans="1:6">
      <c r="A22" s="258"/>
      <c r="B22" s="260" t="s">
        <v>331</v>
      </c>
      <c r="C22" s="259" t="s">
        <v>193</v>
      </c>
      <c r="D22" s="242">
        <v>35</v>
      </c>
      <c r="E22" s="259">
        <v>2725965</v>
      </c>
      <c r="F22" s="259">
        <v>10666971.359999999</v>
      </c>
    </row>
    <row r="23" spans="1:6">
      <c r="A23" s="258"/>
      <c r="B23" s="260" t="s">
        <v>332</v>
      </c>
      <c r="C23" s="261"/>
      <c r="D23" s="242">
        <f>SUM(D22)</f>
        <v>35</v>
      </c>
      <c r="E23" s="259">
        <f>SUM(E22)</f>
        <v>2725965</v>
      </c>
      <c r="F23" s="259">
        <f>SUM(F22)</f>
        <v>10666971.359999999</v>
      </c>
    </row>
    <row r="24" spans="1:6">
      <c r="A24" s="258"/>
      <c r="B24" s="265" t="s">
        <v>40</v>
      </c>
      <c r="C24" s="266"/>
      <c r="D24" s="242">
        <f>D20+D23</f>
        <v>135</v>
      </c>
      <c r="E24" s="259">
        <f>E20+E23</f>
        <v>56173564</v>
      </c>
      <c r="F24" s="259">
        <f>F20+F23</f>
        <v>229284067.69999999</v>
      </c>
    </row>
    <row r="25" spans="1:6">
      <c r="A25" s="258"/>
      <c r="B25" s="258"/>
      <c r="C25" s="258"/>
      <c r="D25" s="248"/>
      <c r="E25" s="249"/>
      <c r="F25" s="249"/>
    </row>
    <row r="26" spans="1:6">
      <c r="A26" s="267"/>
      <c r="B26" s="267"/>
      <c r="C26" s="258"/>
    </row>
    <row r="27" spans="1:6">
      <c r="A27" s="267"/>
      <c r="B27" s="267"/>
      <c r="C27" s="258"/>
    </row>
    <row r="28" spans="1:6">
      <c r="A28" s="267"/>
      <c r="B28" s="267"/>
      <c r="C28" s="258"/>
    </row>
    <row r="29" spans="1:6">
      <c r="A29" s="267"/>
      <c r="B29" s="267"/>
      <c r="C29" s="258"/>
    </row>
    <row r="30" spans="1:6">
      <c r="A30" s="267"/>
      <c r="B30" s="267"/>
      <c r="C30" s="258"/>
    </row>
    <row r="31" spans="1:6">
      <c r="A31" s="267"/>
      <c r="B31" s="267"/>
      <c r="C31" s="258"/>
    </row>
  </sheetData>
  <mergeCells count="8">
    <mergeCell ref="B21:F21"/>
    <mergeCell ref="B24:C24"/>
    <mergeCell ref="B1:E1"/>
    <mergeCell ref="B2:F2"/>
    <mergeCell ref="B6:D6"/>
    <mergeCell ref="B8:F8"/>
    <mergeCell ref="B13:C13"/>
    <mergeCell ref="B17:F17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M6" sqref="M6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179" t="s">
        <v>0</v>
      </c>
      <c r="C1" s="180"/>
      <c r="D1" s="181"/>
      <c r="E1" s="6"/>
      <c r="F1" s="10"/>
      <c r="G1" s="10"/>
      <c r="H1" s="10"/>
      <c r="I1" s="10"/>
    </row>
    <row r="2" spans="2:9" ht="10.5" customHeight="1">
      <c r="B2" s="182"/>
      <c r="C2" s="183"/>
      <c r="D2" s="184"/>
      <c r="E2" s="6"/>
      <c r="F2" s="10"/>
      <c r="G2" s="10"/>
      <c r="H2" s="10"/>
      <c r="I2" s="10"/>
    </row>
    <row r="3" spans="2:9" ht="18" customHeight="1">
      <c r="B3" s="96" t="s">
        <v>315</v>
      </c>
      <c r="C3" s="6"/>
      <c r="D3" s="6"/>
      <c r="E3" s="6"/>
      <c r="F3" s="6"/>
      <c r="G3" s="6"/>
      <c r="H3" s="6"/>
      <c r="I3" s="6"/>
    </row>
    <row r="4" spans="2:9" ht="18" customHeight="1">
      <c r="B4" s="96"/>
      <c r="C4" s="6"/>
      <c r="D4" s="6"/>
      <c r="E4" s="6"/>
      <c r="F4" s="6"/>
      <c r="G4" s="6"/>
      <c r="H4" s="6"/>
      <c r="I4" s="6"/>
    </row>
    <row r="5" spans="2:9" ht="18" customHeight="1">
      <c r="B5" s="96"/>
      <c r="C5" s="6"/>
      <c r="D5" s="6"/>
      <c r="E5" s="6"/>
      <c r="F5" s="6"/>
      <c r="G5" s="6"/>
      <c r="H5" s="6"/>
      <c r="I5" s="6"/>
    </row>
    <row r="6" spans="2:9" ht="18" customHeight="1">
      <c r="B6" s="96"/>
      <c r="C6" s="6"/>
      <c r="D6" s="6"/>
      <c r="E6" s="6"/>
      <c r="F6" s="6"/>
      <c r="G6" s="6"/>
      <c r="H6" s="6"/>
      <c r="I6" s="6"/>
    </row>
    <row r="7" spans="2:9" ht="18" customHeight="1">
      <c r="B7" s="203" t="s">
        <v>115</v>
      </c>
      <c r="C7" s="204"/>
      <c r="D7" s="204"/>
      <c r="E7" s="204"/>
      <c r="F7" s="204"/>
      <c r="G7" s="204"/>
      <c r="H7" s="204"/>
      <c r="I7" s="204"/>
    </row>
    <row r="8" spans="2:9" ht="18" customHeight="1">
      <c r="B8" s="200" t="s">
        <v>15</v>
      </c>
      <c r="C8" s="201"/>
      <c r="D8" s="202"/>
      <c r="E8" s="200" t="s">
        <v>20</v>
      </c>
      <c r="F8" s="202"/>
      <c r="G8" s="205" t="s">
        <v>44</v>
      </c>
      <c r="H8" s="201"/>
      <c r="I8" s="202"/>
    </row>
    <row r="9" spans="2:9" ht="12.95" customHeight="1">
      <c r="B9" s="185" t="s">
        <v>29</v>
      </c>
      <c r="C9" s="186"/>
      <c r="D9" s="186"/>
      <c r="E9" s="186"/>
      <c r="F9" s="186"/>
      <c r="G9" s="186"/>
      <c r="H9" s="186"/>
      <c r="I9" s="187"/>
    </row>
    <row r="10" spans="2:9" ht="12.95" customHeight="1">
      <c r="B10" s="188" t="s">
        <v>288</v>
      </c>
      <c r="C10" s="189"/>
      <c r="D10" s="190"/>
      <c r="E10" s="191" t="s">
        <v>289</v>
      </c>
      <c r="F10" s="192"/>
      <c r="G10" s="191">
        <v>0.14000000000000001</v>
      </c>
      <c r="H10" s="193"/>
      <c r="I10" s="192"/>
    </row>
    <row r="11" spans="2:9" ht="12.95" customHeight="1">
      <c r="B11" s="188" t="s">
        <v>311</v>
      </c>
      <c r="C11" s="189"/>
      <c r="D11" s="190"/>
      <c r="E11" s="191" t="s">
        <v>312</v>
      </c>
      <c r="F11" s="192"/>
      <c r="G11" s="191">
        <v>3</v>
      </c>
      <c r="H11" s="193"/>
      <c r="I11" s="192"/>
    </row>
    <row r="12" spans="2:9" ht="12.95" customHeight="1">
      <c r="B12" s="197" t="s">
        <v>235</v>
      </c>
      <c r="C12" s="198"/>
      <c r="D12" s="199"/>
      <c r="E12" s="194" t="s">
        <v>236</v>
      </c>
      <c r="F12" s="196"/>
      <c r="G12" s="194" t="s">
        <v>71</v>
      </c>
      <c r="H12" s="195"/>
      <c r="I12" s="196"/>
    </row>
    <row r="13" spans="2:9" ht="12.95" customHeight="1">
      <c r="B13" s="185" t="s">
        <v>83</v>
      </c>
      <c r="C13" s="186"/>
      <c r="D13" s="186"/>
      <c r="E13" s="186"/>
      <c r="F13" s="186"/>
      <c r="G13" s="186"/>
      <c r="H13" s="186"/>
      <c r="I13" s="187"/>
    </row>
    <row r="14" spans="2:9" ht="12.95" customHeight="1">
      <c r="B14" s="188" t="s">
        <v>237</v>
      </c>
      <c r="C14" s="189"/>
      <c r="D14" s="190"/>
      <c r="E14" s="191" t="s">
        <v>238</v>
      </c>
      <c r="F14" s="192"/>
      <c r="G14" s="191">
        <v>2.66</v>
      </c>
      <c r="H14" s="193"/>
      <c r="I14" s="192"/>
    </row>
    <row r="15" spans="2:9" ht="12.95" customHeight="1">
      <c r="B15" s="206" t="s">
        <v>72</v>
      </c>
      <c r="C15" s="207"/>
      <c r="D15" s="207"/>
      <c r="E15" s="207"/>
      <c r="F15" s="207"/>
      <c r="G15" s="207"/>
      <c r="H15" s="207"/>
      <c r="I15" s="208"/>
    </row>
    <row r="16" spans="2:9" ht="12.95" customHeight="1">
      <c r="B16" s="197" t="s">
        <v>104</v>
      </c>
      <c r="C16" s="189"/>
      <c r="D16" s="199"/>
      <c r="E16" s="194" t="s">
        <v>105</v>
      </c>
      <c r="F16" s="196"/>
      <c r="G16" s="194">
        <v>9.0500000000000007</v>
      </c>
      <c r="H16" s="193"/>
      <c r="I16" s="196"/>
    </row>
    <row r="17" spans="2:9" ht="12.95" customHeight="1">
      <c r="B17" s="197" t="s">
        <v>249</v>
      </c>
      <c r="C17" s="189"/>
      <c r="D17" s="199"/>
      <c r="E17" s="194" t="s">
        <v>250</v>
      </c>
      <c r="F17" s="196"/>
      <c r="G17" s="194">
        <v>10</v>
      </c>
      <c r="H17" s="193"/>
      <c r="I17" s="196"/>
    </row>
    <row r="18" spans="2:9" ht="12.95" customHeight="1">
      <c r="B18" s="197" t="s">
        <v>103</v>
      </c>
      <c r="C18" s="189"/>
      <c r="D18" s="199"/>
      <c r="E18" s="194" t="s">
        <v>102</v>
      </c>
      <c r="F18" s="196"/>
      <c r="G18" s="194">
        <v>1</v>
      </c>
      <c r="H18" s="193"/>
      <c r="I18" s="196"/>
    </row>
    <row r="19" spans="2:9" ht="12.95" customHeight="1">
      <c r="B19" s="215" t="s">
        <v>108</v>
      </c>
      <c r="C19" s="216"/>
      <c r="D19" s="217"/>
      <c r="E19" s="209" t="s">
        <v>109</v>
      </c>
      <c r="F19" s="210"/>
      <c r="G19" s="209">
        <v>1</v>
      </c>
      <c r="H19" s="211"/>
      <c r="I19" s="210"/>
    </row>
    <row r="20" spans="2:9" ht="12.95" customHeight="1">
      <c r="B20" s="215" t="s">
        <v>125</v>
      </c>
      <c r="C20" s="216"/>
      <c r="D20" s="217"/>
      <c r="E20" s="209" t="s">
        <v>126</v>
      </c>
      <c r="F20" s="210"/>
      <c r="G20" s="209" t="s">
        <v>71</v>
      </c>
      <c r="H20" s="211"/>
      <c r="I20" s="210"/>
    </row>
    <row r="21" spans="2:9" ht="12.95" customHeight="1">
      <c r="B21" s="212" t="s">
        <v>93</v>
      </c>
      <c r="C21" s="213"/>
      <c r="D21" s="213"/>
      <c r="E21" s="213"/>
      <c r="F21" s="213"/>
      <c r="G21" s="213"/>
      <c r="H21" s="213"/>
      <c r="I21" s="214"/>
    </row>
    <row r="22" spans="2:9" ht="12.95" customHeight="1">
      <c r="B22" s="197" t="s">
        <v>305</v>
      </c>
      <c r="C22" s="189"/>
      <c r="D22" s="199"/>
      <c r="E22" s="194" t="s">
        <v>306</v>
      </c>
      <c r="F22" s="196"/>
      <c r="G22" s="194" t="s">
        <v>71</v>
      </c>
      <c r="H22" s="193"/>
      <c r="I22" s="196"/>
    </row>
    <row r="23" spans="2:9" ht="12.95" customHeight="1">
      <c r="B23" s="197" t="s">
        <v>307</v>
      </c>
      <c r="C23" s="189"/>
      <c r="D23" s="199"/>
      <c r="E23" s="194" t="s">
        <v>308</v>
      </c>
      <c r="F23" s="196"/>
      <c r="G23" s="194" t="s">
        <v>71</v>
      </c>
      <c r="H23" s="193"/>
      <c r="I23" s="196"/>
    </row>
    <row r="24" spans="2:9" ht="12.95" customHeight="1">
      <c r="B24" s="197" t="s">
        <v>302</v>
      </c>
      <c r="C24" s="189"/>
      <c r="D24" s="199"/>
      <c r="E24" s="194" t="s">
        <v>303</v>
      </c>
      <c r="F24" s="196"/>
      <c r="G24" s="194" t="s">
        <v>71</v>
      </c>
      <c r="H24" s="193"/>
      <c r="I24" s="196"/>
    </row>
    <row r="25" spans="2:9" ht="12.95" customHeight="1">
      <c r="B25" s="197" t="s">
        <v>277</v>
      </c>
      <c r="C25" s="189"/>
      <c r="D25" s="199"/>
      <c r="E25" s="194" t="s">
        <v>278</v>
      </c>
      <c r="F25" s="196"/>
      <c r="G25" s="194">
        <v>1</v>
      </c>
      <c r="H25" s="193"/>
      <c r="I25" s="196"/>
    </row>
    <row r="26" spans="2:9" ht="12.95" customHeight="1">
      <c r="B26" s="220" t="s">
        <v>233</v>
      </c>
      <c r="C26" s="189"/>
      <c r="D26" s="190"/>
      <c r="E26" s="219" t="s">
        <v>234</v>
      </c>
      <c r="F26" s="192"/>
      <c r="G26" s="219" t="s">
        <v>71</v>
      </c>
      <c r="H26" s="193"/>
      <c r="I26" s="192"/>
    </row>
    <row r="27" spans="2:9" ht="12.95" customHeight="1">
      <c r="B27" s="220" t="s">
        <v>201</v>
      </c>
      <c r="C27" s="189"/>
      <c r="D27" s="190"/>
      <c r="E27" s="219" t="s">
        <v>200</v>
      </c>
      <c r="F27" s="192"/>
      <c r="G27" s="219">
        <v>0.5</v>
      </c>
      <c r="H27" s="193"/>
      <c r="I27" s="192"/>
    </row>
    <row r="28" spans="2:9" ht="12.95" customHeight="1">
      <c r="B28" s="215" t="s">
        <v>206</v>
      </c>
      <c r="C28" s="216"/>
      <c r="D28" s="217"/>
      <c r="E28" s="218" t="s">
        <v>207</v>
      </c>
      <c r="F28" s="218"/>
      <c r="G28" s="209" t="s">
        <v>71</v>
      </c>
      <c r="H28" s="211"/>
      <c r="I28" s="210"/>
    </row>
    <row r="29" spans="2:9" ht="12.95" customHeight="1">
      <c r="B29" s="215" t="s">
        <v>107</v>
      </c>
      <c r="C29" s="216"/>
      <c r="D29" s="217"/>
      <c r="E29" s="209" t="s">
        <v>106</v>
      </c>
      <c r="F29" s="210"/>
      <c r="G29" s="209" t="s">
        <v>71</v>
      </c>
      <c r="H29" s="211"/>
      <c r="I29" s="210"/>
    </row>
    <row r="30" spans="2:9" ht="25.5" customHeight="1"/>
    <row r="31" spans="2:9" ht="22.5"/>
  </sheetData>
  <mergeCells count="60">
    <mergeCell ref="B29:D29"/>
    <mergeCell ref="E29:F29"/>
    <mergeCell ref="G29:I29"/>
    <mergeCell ref="B11:D11"/>
    <mergeCell ref="E11:F11"/>
    <mergeCell ref="G11:I11"/>
    <mergeCell ref="B24:D24"/>
    <mergeCell ref="E24:F24"/>
    <mergeCell ref="G24:I24"/>
    <mergeCell ref="E23:F23"/>
    <mergeCell ref="G23:I23"/>
    <mergeCell ref="B26:D26"/>
    <mergeCell ref="E26:F26"/>
    <mergeCell ref="G28:I28"/>
    <mergeCell ref="B28:D28"/>
    <mergeCell ref="E28:F28"/>
    <mergeCell ref="B20:D20"/>
    <mergeCell ref="E20:F20"/>
    <mergeCell ref="B23:D23"/>
    <mergeCell ref="G26:I26"/>
    <mergeCell ref="B25:D25"/>
    <mergeCell ref="E25:F25"/>
    <mergeCell ref="G25:I25"/>
    <mergeCell ref="B27:D27"/>
    <mergeCell ref="E27:F27"/>
    <mergeCell ref="G27:I27"/>
    <mergeCell ref="E19:F19"/>
    <mergeCell ref="G19:I19"/>
    <mergeCell ref="B21:I21"/>
    <mergeCell ref="B22:D22"/>
    <mergeCell ref="E22:F22"/>
    <mergeCell ref="G22:I22"/>
    <mergeCell ref="B19:D19"/>
    <mergeCell ref="G20:I20"/>
    <mergeCell ref="B15:I15"/>
    <mergeCell ref="B18:D18"/>
    <mergeCell ref="E18:F18"/>
    <mergeCell ref="G18:I18"/>
    <mergeCell ref="B16:D16"/>
    <mergeCell ref="E16:F16"/>
    <mergeCell ref="G16:I16"/>
    <mergeCell ref="B17:D17"/>
    <mergeCell ref="E17:F17"/>
    <mergeCell ref="G17:I17"/>
    <mergeCell ref="B1:D2"/>
    <mergeCell ref="B13:I13"/>
    <mergeCell ref="B14:D14"/>
    <mergeCell ref="E14:F14"/>
    <mergeCell ref="G14:I14"/>
    <mergeCell ref="G12:I12"/>
    <mergeCell ref="E12:F12"/>
    <mergeCell ref="B12:D12"/>
    <mergeCell ref="B8:D8"/>
    <mergeCell ref="E8:F8"/>
    <mergeCell ref="B9:I9"/>
    <mergeCell ref="B7:I7"/>
    <mergeCell ref="G8:I8"/>
    <mergeCell ref="B10:D10"/>
    <mergeCell ref="E10:F10"/>
    <mergeCell ref="G10:I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21" t="s">
        <v>0</v>
      </c>
      <c r="C1" s="221"/>
      <c r="D1" s="5"/>
      <c r="E1" s="5"/>
      <c r="F1" s="5"/>
    </row>
    <row r="2" spans="1:6" ht="27.95" customHeight="1">
      <c r="A2" s="4"/>
      <c r="B2" s="224" t="s">
        <v>315</v>
      </c>
      <c r="C2" s="224"/>
      <c r="D2" s="224"/>
      <c r="E2" s="224"/>
      <c r="F2" s="224"/>
    </row>
    <row r="3" spans="1:6" ht="42.75" customHeight="1">
      <c r="B3" s="222" t="s">
        <v>45</v>
      </c>
      <c r="C3" s="223"/>
      <c r="D3" s="223"/>
      <c r="E3" s="223"/>
      <c r="F3" s="223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129</v>
      </c>
      <c r="C16" s="17" t="s">
        <v>50</v>
      </c>
      <c r="D16" s="15" t="s">
        <v>131</v>
      </c>
      <c r="E16" s="14" t="s">
        <v>53</v>
      </c>
      <c r="F16" s="16" t="s">
        <v>53</v>
      </c>
    </row>
    <row r="17" spans="2:6" ht="20.100000000000001" customHeight="1">
      <c r="B17" s="11" t="s">
        <v>130</v>
      </c>
      <c r="C17" s="17" t="s">
        <v>55</v>
      </c>
      <c r="D17" s="15" t="s">
        <v>132</v>
      </c>
      <c r="E17" s="14" t="s">
        <v>53</v>
      </c>
      <c r="F17" s="16" t="s">
        <v>53</v>
      </c>
    </row>
    <row r="18" spans="2:6" ht="20.100000000000001" customHeight="1">
      <c r="B18" s="11" t="s">
        <v>129</v>
      </c>
      <c r="C18" s="17" t="s">
        <v>55</v>
      </c>
      <c r="D18" s="15" t="s">
        <v>133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2026-06-29T10:38:29Z</cp:lastPrinted>
  <dcterms:created xsi:type="dcterms:W3CDTF">2024-09-12T06:50:39Z</dcterms:created>
  <dcterms:modified xsi:type="dcterms:W3CDTF">2026-06-29T10:38:37Z</dcterms:modified>
</cp:coreProperties>
</file>